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916" activeTab="0"/>
  </bookViews>
  <sheets>
    <sheet name="Balanço Orçamentário" sheetId="1" r:id="rId1"/>
    <sheet name="Função e Subfunção" sheetId="2" r:id="rId2"/>
    <sheet name="Tatuiprev" sheetId="3" r:id="rId3"/>
    <sheet name="Restos a Pagar" sheetId="4" r:id="rId4"/>
    <sheet name="Receita Corrente Líquida" sheetId="5" r:id="rId5"/>
    <sheet name="Resultado Primário" sheetId="6" r:id="rId6"/>
    <sheet name="Resultado Nominal" sheetId="7" r:id="rId7"/>
    <sheet name="Despesa Pessoal" sheetId="8" r:id="rId8"/>
    <sheet name="RGF" sheetId="9" r:id="rId9"/>
  </sheets>
  <definedNames>
    <definedName name="_xlnm.Print_Area" localSheetId="3">'Restos a Pagar'!$A$1:$P$72</definedName>
  </definedNames>
  <calcPr fullCalcOnLoad="1"/>
</workbook>
</file>

<file path=xl/sharedStrings.xml><?xml version="1.0" encoding="utf-8"?>
<sst xmlns="http://schemas.openxmlformats.org/spreadsheetml/2006/main" count="739" uniqueCount="551">
  <si>
    <t>PREFEITURA MUNICIPAL DE TATUI</t>
  </si>
  <si>
    <t>DEPARTAMENTO DE FINANÇAS</t>
  </si>
  <si>
    <t>SETOR CONTÁBIL</t>
  </si>
  <si>
    <t xml:space="preserve">RREO - Anexo I (LRF, Art. 52, inciso I, alíneas "a" e "b" do inciso II e § 1º) </t>
  </si>
  <si>
    <t>RECEITAS REALIZADAS</t>
  </si>
  <si>
    <t>CAMPO</t>
  </si>
  <si>
    <t>RECEITAS</t>
  </si>
  <si>
    <t>RECEITAS (EXCETO INTRAORÇAMENTÁRIAS)(I)</t>
  </si>
  <si>
    <t xml:space="preserve">  RECEITAS CORRENTES</t>
  </si>
  <si>
    <t xml:space="preserve">    RECEITA TRIBUTÁRIA</t>
  </si>
  <si>
    <t xml:space="preserve">      Impostos</t>
  </si>
  <si>
    <t xml:space="preserve">      Taxas</t>
  </si>
  <si>
    <t xml:space="preserve">    RECEITA DE CONTRIBUIÇÕES</t>
  </si>
  <si>
    <t xml:space="preserve">      Contribuições Sociais</t>
  </si>
  <si>
    <t xml:space="preserve">    RECEITA PATRIMONIAL</t>
  </si>
  <si>
    <t xml:space="preserve">      Receitas de Valores Mobiliários</t>
  </si>
  <si>
    <t xml:space="preserve">    RECEITA DE SERVIÇOS</t>
  </si>
  <si>
    <t xml:space="preserve">    TRANSFERÊNCIAS CORRENTES</t>
  </si>
  <si>
    <t xml:space="preserve">      Transferências Intergovernamentais</t>
  </si>
  <si>
    <t xml:space="preserve">      Transferências de Instituições Privadas</t>
  </si>
  <si>
    <t xml:space="preserve">      Transferências de Pessoas</t>
  </si>
  <si>
    <t xml:space="preserve">      Transferências de Convênios</t>
  </si>
  <si>
    <t xml:space="preserve">    OUTRAS RECEITAS CORRENTES</t>
  </si>
  <si>
    <t xml:space="preserve">      Multas e Juros de Mora</t>
  </si>
  <si>
    <t xml:space="preserve">      Indenizações e Restituições</t>
  </si>
  <si>
    <t xml:space="preserve">      Receita da Dívida Ativa</t>
  </si>
  <si>
    <t xml:space="preserve">      Receitas Correntes Diversas</t>
  </si>
  <si>
    <t xml:space="preserve">  RECEITAS DE CAPITAL</t>
  </si>
  <si>
    <t xml:space="preserve">    OPERAÇÕES DE CRÉDITO</t>
  </si>
  <si>
    <t xml:space="preserve">      Operações de Crédito Internas</t>
  </si>
  <si>
    <t xml:space="preserve">    TRANSFERÊNCIAS DE CAPITAL</t>
  </si>
  <si>
    <t xml:space="preserve">      Transferências de Convênios - Rec. Capital</t>
  </si>
  <si>
    <t>RECEITAS INTRA-ORÇAMENTÁRIAS (II)</t>
  </si>
  <si>
    <t>SUBTOTAL DAS RECEITAS (III) = (I+II)</t>
  </si>
  <si>
    <t>DÉFICIT (VI)</t>
  </si>
  <si>
    <t>TOTAL (VII) = (V+VI)</t>
  </si>
  <si>
    <t xml:space="preserve">  Superávit Financeiro</t>
  </si>
  <si>
    <t>DESPESAS</t>
  </si>
  <si>
    <t xml:space="preserve">    INVESTIMENTOS</t>
  </si>
  <si>
    <t>DESPESAS (EXCETO INTRAORÇAMENTÁRIAS)(VIII)</t>
  </si>
  <si>
    <t xml:space="preserve">  DESPESAS CORRENTE</t>
  </si>
  <si>
    <t xml:space="preserve">    PESSOAL E ENCARGOS SOCIAIS</t>
  </si>
  <si>
    <t xml:space="preserve">    JUROS E ENCARGOS DA DÍVIDA</t>
  </si>
  <si>
    <t xml:space="preserve">    OUTRAS DESPESAS CORRENTES</t>
  </si>
  <si>
    <t xml:space="preserve">  DESPESAS DE CAPITAL</t>
  </si>
  <si>
    <t xml:space="preserve">    AMORTIZAÇÃO DA DÍVIDA</t>
  </si>
  <si>
    <t xml:space="preserve">  RESERVA DE CONTINGÊNCIA</t>
  </si>
  <si>
    <t xml:space="preserve">  RESERVA DO RPPS</t>
  </si>
  <si>
    <t>DESPESAS INTRA-ORÇAMENTÁRIAS (IX)</t>
  </si>
  <si>
    <t>SUBTOTAL DAS DESPESAS (X) = (VIII+IX)</t>
  </si>
  <si>
    <t>AMORTIZAÇÃO DA DÍVIDA/REFINANCIAMENTO (XI)</t>
  </si>
  <si>
    <t xml:space="preserve">  Amortização da Dívida Interna</t>
  </si>
  <si>
    <t xml:space="preserve">    Dívida Mobiliária</t>
  </si>
  <si>
    <t xml:space="preserve">    Outras Dívidas</t>
  </si>
  <si>
    <t xml:space="preserve">  Amortização da Dívida Externa</t>
  </si>
  <si>
    <t xml:space="preserve">    Dívida Mobiliária - Dív. Externa</t>
  </si>
  <si>
    <t xml:space="preserve">    Outras Dívidas - Dív. Externa</t>
  </si>
  <si>
    <t>SUBTOTAL COM REFINANCIAMENTO (XII) = (X+XI)</t>
  </si>
  <si>
    <t>SUPERÁVIT (XIII)</t>
  </si>
  <si>
    <t>TOTAL (XIV) = (XII+XIII)</t>
  </si>
  <si>
    <t>DOTAÇÃO
INICIAL</t>
  </si>
  <si>
    <t>CÓDIGO</t>
  </si>
  <si>
    <t>FUNÇÃO/SUBFUNÇÃO</t>
  </si>
  <si>
    <t>DESPESAS (EXCETO INTRAORÇAMENTÁRIAS)(I)</t>
  </si>
  <si>
    <t>01</t>
  </si>
  <si>
    <t>LEGISLATIVA</t>
  </si>
  <si>
    <t>01.031</t>
  </si>
  <si>
    <t xml:space="preserve">  AÇÃO LEGISLATIVA</t>
  </si>
  <si>
    <t>01.122</t>
  </si>
  <si>
    <t xml:space="preserve">  ADMINISTRAÇÃO GERAL</t>
  </si>
  <si>
    <t>01.126</t>
  </si>
  <si>
    <t xml:space="preserve">  TECNOLOGIA DE INFORMAÇÃO</t>
  </si>
  <si>
    <t>01.128</t>
  </si>
  <si>
    <t xml:space="preserve">  FORMAÇÃO DE RECURSOS HUMANOS</t>
  </si>
  <si>
    <t>04</t>
  </si>
  <si>
    <t>ADMINISTRAÇÃO</t>
  </si>
  <si>
    <t>04.122</t>
  </si>
  <si>
    <t>04.123</t>
  </si>
  <si>
    <t xml:space="preserve">  ADMINISTRAÇÃO FINANCEIRA</t>
  </si>
  <si>
    <t>04.127</t>
  </si>
  <si>
    <t xml:space="preserve">  ORDENAMENTO TERRITORIAL</t>
  </si>
  <si>
    <t>04.128</t>
  </si>
  <si>
    <t>04.129</t>
  </si>
  <si>
    <t xml:space="preserve">  ADMINISTRAÇÃO DE RECEITAS</t>
  </si>
  <si>
    <t xml:space="preserve">  ENSINO PROFISSIONAL</t>
  </si>
  <si>
    <t>06</t>
  </si>
  <si>
    <t>SEGURANÇA PÚBLICA</t>
  </si>
  <si>
    <t>06.128</t>
  </si>
  <si>
    <t xml:space="preserve">  FORMAÇÃO DE RECUROSOS HUMANOS</t>
  </si>
  <si>
    <t>06.182</t>
  </si>
  <si>
    <t xml:space="preserve">  DEFESA CIVIL</t>
  </si>
  <si>
    <t>08</t>
  </si>
  <si>
    <t>ASSISTÊNCIA SOCIAL</t>
  </si>
  <si>
    <t>08.241</t>
  </si>
  <si>
    <t xml:space="preserve">  ASSISTÊNCIA AO IDOSO</t>
  </si>
  <si>
    <t>08.242</t>
  </si>
  <si>
    <t xml:space="preserve">  ASSISTÊNCIA AO PORTADOR DEFICIÊNCIA</t>
  </si>
  <si>
    <t>08.243</t>
  </si>
  <si>
    <t xml:space="preserve">  ASSISTÊNCIA A CRIANÇA E ADOLESCENTE</t>
  </si>
  <si>
    <t>08.244</t>
  </si>
  <si>
    <t xml:space="preserve">  ASSISTÊNCIA COMUNITÁRIA</t>
  </si>
  <si>
    <t>08.306</t>
  </si>
  <si>
    <t xml:space="preserve">  ALIMENTAÇÃO E NUTRIÇÃO</t>
  </si>
  <si>
    <t>09</t>
  </si>
  <si>
    <t>PREVIDÊNCIA SOCIAL</t>
  </si>
  <si>
    <t>09.272</t>
  </si>
  <si>
    <t xml:space="preserve">  PREVIDENCIA DO REGIME ESTATUTARIO</t>
  </si>
  <si>
    <t>10</t>
  </si>
  <si>
    <t>SAÚDE</t>
  </si>
  <si>
    <t>10.122</t>
  </si>
  <si>
    <t xml:space="preserve">  ADMINISTRACAO GERAL</t>
  </si>
  <si>
    <t>10.128</t>
  </si>
  <si>
    <t xml:space="preserve">  FORMACAO DE RECURSOS HUMANOS</t>
  </si>
  <si>
    <t>10.301</t>
  </si>
  <si>
    <t xml:space="preserve">  ATENCAO BASICA</t>
  </si>
  <si>
    <t>10.302</t>
  </si>
  <si>
    <t xml:space="preserve">  ASSIST.HOSPITALAR E AMBULATORIAL</t>
  </si>
  <si>
    <t>10.303</t>
  </si>
  <si>
    <t xml:space="preserve">  SUPORTE PROFILATICO E TERAPEUTICO</t>
  </si>
  <si>
    <t>10.304</t>
  </si>
  <si>
    <t xml:space="preserve">  VIGILANCIA SANITARIA</t>
  </si>
  <si>
    <t>10.305</t>
  </si>
  <si>
    <t xml:space="preserve">  VIGILANCIA EPIDEMIOLOGICA</t>
  </si>
  <si>
    <t xml:space="preserve">  FOMENTO AO TRABALHO</t>
  </si>
  <si>
    <t>12</t>
  </si>
  <si>
    <t>EDUCAÇÃO</t>
  </si>
  <si>
    <t>12.122</t>
  </si>
  <si>
    <t>12.306</t>
  </si>
  <si>
    <t xml:space="preserve">  ALIMENTACAO E NUTRICAO</t>
  </si>
  <si>
    <t>12.361</t>
  </si>
  <si>
    <t xml:space="preserve">  ENSINO FUNDAMENTAL</t>
  </si>
  <si>
    <t>12.364</t>
  </si>
  <si>
    <t xml:space="preserve">  ENSINO SUPERIOR</t>
  </si>
  <si>
    <t>12.365</t>
  </si>
  <si>
    <t xml:space="preserve">  EDUCACAO INFANTIL</t>
  </si>
  <si>
    <t>12.366</t>
  </si>
  <si>
    <t xml:space="preserve">  EDUCACAO DE JOVENS E ADULTOS</t>
  </si>
  <si>
    <t>12.367</t>
  </si>
  <si>
    <t xml:space="preserve">  EDUCACAO ESPECIAL</t>
  </si>
  <si>
    <t>12.541</t>
  </si>
  <si>
    <t xml:space="preserve">  PRESERVAÇÃO E CONSERVAÇÃO AMBIENTAL</t>
  </si>
  <si>
    <t>13</t>
  </si>
  <si>
    <t>CULTURA</t>
  </si>
  <si>
    <t>13.391</t>
  </si>
  <si>
    <t xml:space="preserve">  PATRIMONIO HIST.,ART.E ARQUEOLOGICO</t>
  </si>
  <si>
    <t>13.392</t>
  </si>
  <si>
    <t xml:space="preserve">  DIFUSAO CULTURAL</t>
  </si>
  <si>
    <t>15</t>
  </si>
  <si>
    <t>URBANISMO</t>
  </si>
  <si>
    <t>15.451</t>
  </si>
  <si>
    <t xml:space="preserve">  INFRA-ESTRUTURA URBANA</t>
  </si>
  <si>
    <t>15.452</t>
  </si>
  <si>
    <t xml:space="preserve">  SERVICOS URBANOS</t>
  </si>
  <si>
    <t>16</t>
  </si>
  <si>
    <t>HABITAÇÃO</t>
  </si>
  <si>
    <t>16.482</t>
  </si>
  <si>
    <t xml:space="preserve">  HABITACAO URBANA</t>
  </si>
  <si>
    <t>17</t>
  </si>
  <si>
    <t>SANEAMENTO</t>
  </si>
  <si>
    <t>17.511</t>
  </si>
  <si>
    <t xml:space="preserve">  SANEAMENTO BASICO RURAL</t>
  </si>
  <si>
    <t>18</t>
  </si>
  <si>
    <t>GESTÃO AMBIENTAL</t>
  </si>
  <si>
    <t>18.122</t>
  </si>
  <si>
    <t>18.128</t>
  </si>
  <si>
    <t>18.541</t>
  </si>
  <si>
    <t xml:space="preserve">  PRESERVACAO E CONSERVACAO AMBIENTAL</t>
  </si>
  <si>
    <t>18.542</t>
  </si>
  <si>
    <t xml:space="preserve">  CONTROLE AMBIENTAL</t>
  </si>
  <si>
    <t>18.543</t>
  </si>
  <si>
    <t xml:space="preserve">  RECUPERACAO DE AREAS DEGRADADAS</t>
  </si>
  <si>
    <t>20</t>
  </si>
  <si>
    <t>AGRICULTURA</t>
  </si>
  <si>
    <t>20.601</t>
  </si>
  <si>
    <t xml:space="preserve">  PROMOCAO DA PRODUCAO VEGETAL</t>
  </si>
  <si>
    <t>20.602</t>
  </si>
  <si>
    <t xml:space="preserve">  PROMOCAO DA PRODUCAO ANIMAL</t>
  </si>
  <si>
    <t>20.606</t>
  </si>
  <si>
    <t xml:space="preserve">  EXTENSAO RURAL</t>
  </si>
  <si>
    <t>20.782</t>
  </si>
  <si>
    <t xml:space="preserve">  TRANSPORTE RODOVIÁRIO</t>
  </si>
  <si>
    <t>23</t>
  </si>
  <si>
    <t>COMÉRCIO E SERVIÇOS</t>
  </si>
  <si>
    <t>23.695</t>
  </si>
  <si>
    <t xml:space="preserve">  TURISMO</t>
  </si>
  <si>
    <t>25</t>
  </si>
  <si>
    <t>ENERGIA</t>
  </si>
  <si>
    <t>25.752</t>
  </si>
  <si>
    <t xml:space="preserve">  ENERGIA ELETRICA</t>
  </si>
  <si>
    <t>26</t>
  </si>
  <si>
    <t>TRANSPORTE</t>
  </si>
  <si>
    <t>26.122</t>
  </si>
  <si>
    <t>26.782</t>
  </si>
  <si>
    <t xml:space="preserve">  TRANSPORTE RODOVIARIO</t>
  </si>
  <si>
    <t>27</t>
  </si>
  <si>
    <t>DESPORTO E LAZER</t>
  </si>
  <si>
    <t>27.811</t>
  </si>
  <si>
    <t xml:space="preserve">  DESPORTO DE RENDIMENTO</t>
  </si>
  <si>
    <t>27.813</t>
  </si>
  <si>
    <t xml:space="preserve">  LAZER</t>
  </si>
  <si>
    <t>28</t>
  </si>
  <si>
    <t>ENCARGOS ESPECIAIS</t>
  </si>
  <si>
    <t>28.123</t>
  </si>
  <si>
    <t>28.843</t>
  </si>
  <si>
    <t xml:space="preserve">  SERVICO DA DIVIDA INTERNA</t>
  </si>
  <si>
    <t>28.846</t>
  </si>
  <si>
    <t xml:space="preserve">  OUTROS ENCARGOS ESPECIAIS</t>
  </si>
  <si>
    <t>RESERVA DE CONTINGÊNCIA</t>
  </si>
  <si>
    <t>RESERVA DO RPPS</t>
  </si>
  <si>
    <t>DESPESAS INTRA-ORÇAMENTÁRIAS (II)</t>
  </si>
  <si>
    <t>TOTAL (III) = (I + II)</t>
  </si>
  <si>
    <t>PREVISÃO INICIAL</t>
  </si>
  <si>
    <t>PREVISÃO ATUALIZADA</t>
  </si>
  <si>
    <t>No Bimestre</t>
  </si>
  <si>
    <t>Até o Bimestre 2013</t>
  </si>
  <si>
    <t>RECEITAS PREVIDENCIÁRIAS - RPPS (EXCETO INTRA-ORÇAMENTÁRIAS) (I) = (2+21-25)</t>
  </si>
  <si>
    <t xml:space="preserve">    RECEITAS CORRENTES = (3+12+13+17+18)</t>
  </si>
  <si>
    <t xml:space="preserve">        Receita de Contribuições dos Segurados = (4+8)</t>
  </si>
  <si>
    <t xml:space="preserve">            Pessoal Civil = (5+6+7)</t>
  </si>
  <si>
    <t xml:space="preserve">                Ativo</t>
  </si>
  <si>
    <t xml:space="preserve">                Inativo</t>
  </si>
  <si>
    <t xml:space="preserve">                Pensionista</t>
  </si>
  <si>
    <t xml:space="preserve">            Pessoal Militar = (9+10+11)</t>
  </si>
  <si>
    <t xml:space="preserve">        Outras Receitas de Contribuições</t>
  </si>
  <si>
    <t xml:space="preserve">        Receita Patrimonial = (14+15+16)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</si>
  <si>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</si>
  <si>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</si>
  <si>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</si>
  <si>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</si>
  <si>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Outras Receitas Correntes = (19+20)</t>
  </si>
  <si>
    <t xml:space="preserve">            Compensação Previdenciária do RGPS para o RPPS</t>
  </si>
  <si>
    <t xml:space="preserve">            Demais Receitas Correntes</t>
  </si>
  <si>
    <t xml:space="preserve">    RECEITAS DE CAPITAL = (22+23+24)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</si>
  <si>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</si>
  <si>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</si>
  <si>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</si>
  <si>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(-) DEDUÇÕES DA RECEITA</t>
  </si>
  <si>
    <t>RECEITAS PREVIDENCIÁRIAS - RPPS (INTRA-ORÇAMENTÁRIAS)(II)</t>
  </si>
  <si>
    <t>TOTAL DAS RECEITAS PREVIDENCIÁRIAS - RPPS (III) = (I+II) = (1+26)</t>
  </si>
  <si>
    <t>DOTAÇÃO ATUALIZADA</t>
  </si>
  <si>
    <t>DESPESAS PREVIDENCIÁRIAS - RPPS (EXCETO INTRA-ORÇAMENTÁRIAS)(IV) = (29+32)</t>
  </si>
  <si>
    <t xml:space="preserve">    ADMINISTRAÇÃO = (30+31)</t>
  </si>
  <si>
    <t xml:space="preserve">        Despesas Correntes</t>
  </si>
  <si>
    <t xml:space="preserve">        Despesas de Capital</t>
  </si>
  <si>
    <t xml:space="preserve">    PREVIDÊNCIA = (33+37+41)</t>
  </si>
  <si>
    <t xml:space="preserve">        Pessoal Civil = (34+35+36)</t>
  </si>
  <si>
    <t xml:space="preserve">            Aposentadorias</t>
  </si>
  <si>
    <t xml:space="preserve">            Pensões</t>
  </si>
  <si>
    <t xml:space="preserve">            Outros Beneficios Previdenciários</t>
  </si>
  <si>
    <t xml:space="preserve">        Pessoal Militar = (38+39+40)</t>
  </si>
  <si>
    <t xml:space="preserve">            Reformas</t>
  </si>
  <si>
    <t xml:space="preserve">        Outras Despesas Previdenciárias = (42+43)</t>
  </si>
  <si>
    <t xml:space="preserve">            Compensação Prvidenciária do RPPS para o RGPS</t>
  </si>
  <si>
    <t xml:space="preserve">            Demais Despesas Previdenciárias</t>
  </si>
  <si>
    <t>DESPESAS PREVIDENCIÁRIAS - RPPS (INTRA-ORÇAMENTÁRIAS)(V)</t>
  </si>
  <si>
    <t>TOTAL DAS DESPESAS PREVIDENCIÁRIAS - RPPS(VI) = (IV+V) = (28+44)</t>
  </si>
  <si>
    <t>RESULTADO PREVIDENCIÁRIO (VII) = (III-VI) = (27-45)</t>
  </si>
  <si>
    <t>APORTES DE RECURSOS PARA O REGIME PRÓPRIO DE PREVIDÊNCIA DO SERVIDOR</t>
  </si>
  <si>
    <t>TOTAL DOS APORTES PARA O RPPS = (48+52)</t>
  </si>
  <si>
    <t xml:space="preserve">    Plano Financeiro = (49+50+51)</t>
  </si>
  <si>
    <t xml:space="preserve">        Recursos para Cobertura Insuficiências Financeiras</t>
  </si>
  <si>
    <t xml:space="preserve">        Recursos para Formação de Reserva</t>
  </si>
  <si>
    <t xml:space="preserve">        Outros Aportes para o RPPS</t>
  </si>
  <si>
    <t xml:space="preserve">    Plano Previdenciário = (53+54+55)</t>
  </si>
  <si>
    <t xml:space="preserve">        Recursos para Cobertura de Déficit Financeiro</t>
  </si>
  <si>
    <t xml:space="preserve">        Recursos para Cobertura de Déficit Atuarial</t>
  </si>
  <si>
    <t xml:space="preserve">        Outros Aportes para O RPPS</t>
  </si>
  <si>
    <t>RESERVA ORÇAMENTÁRIA DO RPPS</t>
  </si>
  <si>
    <t>VALOR</t>
  </si>
  <si>
    <t>BENS E DIREITOS DO RPPS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</si>
  <si>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</si>
  <si>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</si>
  <si>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</si>
  <si>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</si>
  <si>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</si>
  <si>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 = (62+74+75+76)</t>
  </si>
  <si>
    <t xml:space="preserve">    Receita de Contribuições = (63+72+73)</t>
  </si>
  <si>
    <t xml:space="preserve">        Patronal = (64+68)</t>
  </si>
  <si>
    <t xml:space="preserve">            Pessoal Civil = (65+66+67)</t>
  </si>
  <si>
    <t xml:space="preserve">            Pessoal Militar = (69+70+71)</t>
  </si>
  <si>
    <t xml:space="preserve">        Para Cobertura de Déficit Atuarial</t>
  </si>
  <si>
    <t xml:space="preserve">        Em Regime de Débitos e Parcelamentos</t>
  </si>
  <si>
    <t xml:space="preserve">    Receita Patrimonial</t>
  </si>
  <si>
    <t xml:space="preserve">    Receita de Serviço</t>
  </si>
  <si>
    <t xml:space="preserve">    Outras Receitas Correntes</t>
  </si>
  <si>
    <t>RECEITAS DE CAPITAL (IX) = (78+79+80)</t>
  </si>
  <si>
    <t xml:space="preserve">    Alienação de Bens</t>
  </si>
  <si>
    <t xml:space="preserve">    Amortização de Empréstimos</t>
  </si>
  <si>
    <t xml:space="preserve">    Outras Receitas de Capital</t>
  </si>
  <si>
    <t>(-) DEDUÇÕES DA RECEITA (X)</t>
  </si>
  <si>
    <t>TOTAL DAS RECEITAS PREVIDENCIÁRIAS INTRA-ORÇAMENTÁRIAS (XI) = (VIII+IX-X) = (61+77-81)</t>
  </si>
  <si>
    <t>DESPESAS INTRA-ORÇAMENTÁRIAS - RPPS</t>
  </si>
  <si>
    <t>Até o Bimestre</t>
  </si>
  <si>
    <t>ADMINISTRAÇÃO (XII) = (84+85)</t>
  </si>
  <si>
    <t xml:space="preserve">    Despesas Correntes</t>
  </si>
  <si>
    <t xml:space="preserve">    Despesas de Capital</t>
  </si>
  <si>
    <t>TOTAL DAS DESPESAS PREVIDENCIÁRIAS INTRA-ORÇAMENTÁRIAS (XIII) = (XII) = (83)</t>
  </si>
  <si>
    <t>José Manoel Correa Coelho - Manú</t>
  </si>
  <si>
    <t>João Donizetti da Costa</t>
  </si>
  <si>
    <t xml:space="preserve">     Rafael Menezes</t>
  </si>
  <si>
    <t xml:space="preserve">               Prefeito Municipal </t>
  </si>
  <si>
    <t xml:space="preserve">    TC 1SP 181653/0-7</t>
  </si>
  <si>
    <t>Resp.Controle Interno</t>
  </si>
  <si>
    <t>RECEITAS CORRENTES</t>
  </si>
  <si>
    <t>Especificações</t>
  </si>
  <si>
    <t>Total</t>
  </si>
  <si>
    <t>RECEITA TRIBUTARIA</t>
  </si>
  <si>
    <t>RECEITA DE CONTRIBUICOES</t>
  </si>
  <si>
    <t>RECEITA PATRIMONIAL</t>
  </si>
  <si>
    <t>RECEITA DE SERVIÇOS</t>
  </si>
  <si>
    <t>TRANSFERENCIAS CORRENTES</t>
  </si>
  <si>
    <t>OUTRAS RECEITAS CORRENTES</t>
  </si>
  <si>
    <t>TOTAL RECEITAS CORRENTES</t>
  </si>
  <si>
    <t>DEDUÇÕES</t>
  </si>
  <si>
    <t>Contribuição do Servidor a R.P.P.S</t>
  </si>
  <si>
    <t>Receitas de Compensação Previdenciária</t>
  </si>
  <si>
    <t>Restos a Pagar Cancelados</t>
  </si>
  <si>
    <t>RESULTADO DO FUNDEB</t>
  </si>
  <si>
    <t>TOTAL DEDUÇÕES</t>
  </si>
  <si>
    <t>FUNDEB</t>
  </si>
  <si>
    <t>FUNDEB RECEBIDO</t>
  </si>
  <si>
    <t>FUNDEB RETIDO</t>
  </si>
  <si>
    <t>RECEITA CORRENTE LÍQUIDA</t>
  </si>
  <si>
    <t>RREO - Anexo VI (LRF, Art. 53, inciso III)</t>
  </si>
  <si>
    <t>RECEITAS REALIZADA</t>
  </si>
  <si>
    <t>RECEITAS PRIMÁRIAS</t>
  </si>
  <si>
    <t>RECEITAS PRIMÁRIAS CORRENTES(I) = (2+8+11+14+19)</t>
  </si>
  <si>
    <t xml:space="preserve">    Receita Tributária = (3+4+5+6+7)</t>
  </si>
  <si>
    <t xml:space="preserve">        IPTU</t>
  </si>
  <si>
    <t xml:space="preserve">        ISS</t>
  </si>
  <si>
    <t xml:space="preserve">        ITBI</t>
  </si>
  <si>
    <t xml:space="preserve">        IRRF</t>
  </si>
  <si>
    <t xml:space="preserve">        Outras Receitas Tributárias</t>
  </si>
  <si>
    <t xml:space="preserve">    Receita de Contribuições (9+10)</t>
  </si>
  <si>
    <t xml:space="preserve">        Receitas Previdenciárias</t>
  </si>
  <si>
    <t xml:space="preserve">    Receita Patrimonial Líquida (12-13)</t>
  </si>
  <si>
    <t xml:space="preserve">        Receita Patrimonial</t>
  </si>
  <si>
    <t xml:space="preserve">        (-) Aplicações Financeiras</t>
  </si>
  <si>
    <t xml:space="preserve">    Transferências Correntes = (15+16+17+18)</t>
  </si>
  <si>
    <t xml:space="preserve">        FPM</t>
  </si>
  <si>
    <t xml:space="preserve">        ICMS</t>
  </si>
  <si>
    <t xml:space="preserve">        Convênios</t>
  </si>
  <si>
    <t xml:space="preserve">        Outras Transferências Correntes</t>
  </si>
  <si>
    <t xml:space="preserve">    Demais Receitas Correntes (20+21)</t>
  </si>
  <si>
    <t xml:space="preserve">        Dívida Ativa</t>
  </si>
  <si>
    <t xml:space="preserve">        Diversas Receitas Correntes</t>
  </si>
  <si>
    <t>RECEITAS DE CAPITAL (II) = (23+24+25+26+29)</t>
  </si>
  <si>
    <t xml:space="preserve">    Operações de Crédito (III)</t>
  </si>
  <si>
    <t xml:space="preserve">    Amortização de Empréstimos (IV)</t>
  </si>
  <si>
    <t xml:space="preserve">    Alienação de Bens (V)</t>
  </si>
  <si>
    <t xml:space="preserve">    Transferências de Capital (27+28)</t>
  </si>
  <si>
    <t xml:space="preserve">        Outras Transferências de Capital</t>
  </si>
  <si>
    <t>RECEITAS PRIMÁRIAS DE CAPITAL (VI) = (II-III-IV-V)</t>
  </si>
  <si>
    <t>RECEITA PRIMÁRIA TOTAL (VII) = (I+VI)</t>
  </si>
  <si>
    <t>DESPESAS PRIMÁRIAS</t>
  </si>
  <si>
    <t>DESPESAS CORRENTES (VIII) = (33+34+35)</t>
  </si>
  <si>
    <t xml:space="preserve">    Pessoal e Encargos Sociais</t>
  </si>
  <si>
    <t xml:space="preserve">    Juros e Encargos da Dívida (IX)</t>
  </si>
  <si>
    <t xml:space="preserve">    Outras Despesas Correntes</t>
  </si>
  <si>
    <t>DESPESAS DE CAPITAL (XI) = (38+39+43)</t>
  </si>
  <si>
    <t xml:space="preserve">    Investimentos</t>
  </si>
  <si>
    <t xml:space="preserve">    Inversões Financeiras = (40+41+42)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</si>
  <si>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</si>
  <si>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</si>
  <si>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</si>
  <si>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</si>
  <si>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(XI-XII-XIII-XIV)</t>
  </si>
  <si>
    <t>RESERVA DE CONTINGÊNCIA (XVI)</t>
  </si>
  <si>
    <t>RESERVA DO RPPS (XVII)</t>
  </si>
  <si>
    <t>DESPESA PRIMÁRIA TOTAL (XVIII) = (X+XV+XVI+XVII)</t>
  </si>
  <si>
    <t>RESULTADO PRIMÁRIO (XIX) = (VII-XVIII)</t>
  </si>
  <si>
    <t>SALDO DE EXERCÍCIOS ANTERIORES</t>
  </si>
  <si>
    <t>DISCRIMINAÇÃO DA META FISCAL</t>
  </si>
  <si>
    <t>VALOR CORRENTE</t>
  </si>
  <si>
    <t>META DE RESULTADO PRIMÁRIO FIXADA NO ANEXO DE METAS FISCAIS DA LDO PARA O EXERCÍCIO DE REFERÊNCIA</t>
  </si>
  <si>
    <t>Resp. Controle Interno</t>
  </si>
  <si>
    <t>MUNICÍPIO DE TATUÍ</t>
  </si>
  <si>
    <t>RELATÓRIO RESUMIDO DE EXECUÇÃO ORÇAMENTÁRIA</t>
  </si>
  <si>
    <t>DEMONSTRATIVO DO RESULTADO NOMINAL</t>
  </si>
  <si>
    <t>ORÇAMENTOS FISCAL E DA SEGURIDADE SOCIAL</t>
  </si>
  <si>
    <t>RREO - ANEXO II (LRF, art. 52, inciso II, ALINEA "C")</t>
  </si>
  <si>
    <t>SALDO</t>
  </si>
  <si>
    <t>ESPECIFICAÇAO</t>
  </si>
  <si>
    <t>(a)</t>
  </si>
  <si>
    <t>(b)</t>
  </si>
  <si>
    <t>(c)</t>
  </si>
  <si>
    <t>Dívida Consolidada (I)</t>
  </si>
  <si>
    <t>Deduções (II)</t>
  </si>
  <si>
    <t xml:space="preserve">    Ativo Disponivel</t>
  </si>
  <si>
    <t xml:space="preserve">    Haveres Financeiros</t>
  </si>
  <si>
    <t xml:space="preserve">    (-) Restos a Pagar Processados</t>
  </si>
  <si>
    <t>Dívida Consolidada Líquida (III) = (I - II)</t>
  </si>
  <si>
    <t>Receitas de Privatizações (IV)</t>
  </si>
  <si>
    <t>Passivos Reconhecidos (V)</t>
  </si>
  <si>
    <t>Dívida Fiscal Líquida (VI) = (III + IV - V)</t>
  </si>
  <si>
    <t>PERÍODO DE REFERÊNCIA</t>
  </si>
  <si>
    <t xml:space="preserve">ESPECIFICAÇÃO </t>
  </si>
  <si>
    <t>(c - b)</t>
  </si>
  <si>
    <t>(c - a)</t>
  </si>
  <si>
    <t>Resultado Nominal</t>
  </si>
  <si>
    <t>DISCRIMAÇÃO DA META FISCAL</t>
  </si>
  <si>
    <t xml:space="preserve">META DE RESULTADO NOMINAL FIXADO NO ANEXO DE METAS FISCAIS DA LDO </t>
  </si>
  <si>
    <t>R E G I M E   P R E V I D E N C I A R I O</t>
  </si>
  <si>
    <t>Dívida Fiscal Líquida Previdenciaria</t>
  </si>
  <si>
    <t xml:space="preserve">   Passivo Atuarial</t>
  </si>
  <si>
    <t xml:space="preserve">   Demais Dívidas</t>
  </si>
  <si>
    <t xml:space="preserve">DEDUÇÕES (VIII) </t>
  </si>
  <si>
    <t xml:space="preserve">   Disponibilidade de Caixa</t>
  </si>
  <si>
    <t xml:space="preserve">   Investimentos</t>
  </si>
  <si>
    <t xml:space="preserve">   Demais Haveres Financeiros</t>
  </si>
  <si>
    <t xml:space="preserve">   (-) Restos a Pagar Processados</t>
  </si>
  <si>
    <t>DÍVIDA CONSOLIDADA LÍQUIDA PREVIDENCIÁRIA</t>
  </si>
  <si>
    <t xml:space="preserve">PASSIVOS RECONHECIDOS </t>
  </si>
  <si>
    <t>DÍVIDA FISCAL LÍQUIDA PREVIDENCIÁRIA</t>
  </si>
  <si>
    <t>Previsão Inicial</t>
  </si>
  <si>
    <t>Receitas Realizadas</t>
  </si>
  <si>
    <t>No Bimestre (b)</t>
  </si>
  <si>
    <t>Previsão Atualizada (a)</t>
  </si>
  <si>
    <t>% (b/a)</t>
  </si>
  <si>
    <t>% (c/a)</t>
  </si>
  <si>
    <t>Créditos Adicionais (e)</t>
  </si>
  <si>
    <t>Despesa Empenhada</t>
  </si>
  <si>
    <t>Despesa Liquidadas</t>
  </si>
  <si>
    <t>Até o Bimestre          ( c )</t>
  </si>
  <si>
    <t>Saldo a Realiar         (a-c)</t>
  </si>
  <si>
    <t>Dotação Inicial      (d)</t>
  </si>
  <si>
    <t>Dotação Atualizada                    (f) = (d=e)</t>
  </si>
  <si>
    <t>P R E F E I T U R A   M U N I C I P A L   D E   T A T U I</t>
  </si>
  <si>
    <t>José Manoel Correa Coelho</t>
  </si>
  <si>
    <t>PREFEITO MUNICIPAL</t>
  </si>
  <si>
    <t xml:space="preserve">        Rafael Menezes</t>
  </si>
  <si>
    <t xml:space="preserve">    CRC 1SP 181653/0-7</t>
  </si>
  <si>
    <t>DESPESAS LIQUIDADAS</t>
  </si>
  <si>
    <t>RREO - Anexo IX (LRF, Art. 53, inciso V)</t>
  </si>
  <si>
    <t>RESTOS A PAGAR PROCESSADOS</t>
  </si>
  <si>
    <t>RESTOS A PAGAR NÃO PROCESSADOS</t>
  </si>
  <si>
    <t>PODER/ÓRGÃO</t>
  </si>
  <si>
    <t>Inscritos em Exercícios Anteriores</t>
  </si>
  <si>
    <t>PAGOS</t>
  </si>
  <si>
    <t>CANCELADOS</t>
  </si>
  <si>
    <t>LIQUIDADOS</t>
  </si>
  <si>
    <t>RESTOS A PAGAR (EXCETO INTRA-ORÇAMENTÁRIOS) (I)</t>
  </si>
  <si>
    <t xml:space="preserve">    EXECUTIVO</t>
  </si>
  <si>
    <t xml:space="preserve">    LEGISLATIVO</t>
  </si>
  <si>
    <t>RESTOS A PAGAR (INTRA-ORÇAMETÁRIOS) (II)</t>
  </si>
  <si>
    <t>TOTAL (III) = (I+II)</t>
  </si>
  <si>
    <t>DESPESAS PRIMÁRIAS CORRENTES (X) = (VIII-IX)</t>
  </si>
  <si>
    <t>PREFEITURA MUNICIPAL DE TATUÍ</t>
  </si>
  <si>
    <t>Em 31 Dez 2013</t>
  </si>
  <si>
    <t xml:space="preserve">      Contribuições de Iluminação Pública</t>
  </si>
  <si>
    <t>RREO - Anexo II (LRF, Art. 52, inciso II, alínea "c")</t>
  </si>
  <si>
    <t>DOTAÇÃO
ATUALIZADA
(a)</t>
  </si>
  <si>
    <t>SALDO A
LIQUIDAR
(a-b)</t>
  </si>
  <si>
    <t>NO BIMESTRE</t>
  </si>
  <si>
    <t>ATÉ O BIMESTRE</t>
  </si>
  <si>
    <t>ATÉ O BIMESTRE
(b)</t>
  </si>
  <si>
    <t>%
(b/total b)</t>
  </si>
  <si>
    <t>%
(b/a)</t>
  </si>
  <si>
    <t>02</t>
  </si>
  <si>
    <t>JUDICIÁRIA</t>
  </si>
  <si>
    <t>02.062</t>
  </si>
  <si>
    <t xml:space="preserve">  DEF.INT.PUBL.NO PROCESSO JUDICIÁRIO</t>
  </si>
  <si>
    <t>06.181</t>
  </si>
  <si>
    <t xml:space="preserve">  POLICIAMENTO</t>
  </si>
  <si>
    <t>09.122</t>
  </si>
  <si>
    <t>18.452</t>
  </si>
  <si>
    <t xml:space="preserve">  SERVIÇOS URBANOS</t>
  </si>
  <si>
    <t>22</t>
  </si>
  <si>
    <t>INDÚSTRIA</t>
  </si>
  <si>
    <t>22.334</t>
  </si>
  <si>
    <t>22.363</t>
  </si>
  <si>
    <t>22.572</t>
  </si>
  <si>
    <t xml:space="preserve">  DESENV. TECNOLOGICO E ENGENHARIA</t>
  </si>
  <si>
    <t>26.241</t>
  </si>
  <si>
    <t xml:space="preserve">  ASSISTENCIA AO IDOSO</t>
  </si>
  <si>
    <t>26.452</t>
  </si>
  <si>
    <t>27.812</t>
  </si>
  <si>
    <t xml:space="preserve">  DESPORTO COMUNITARIO</t>
  </si>
  <si>
    <t>Até o Bimestre 2014</t>
  </si>
  <si>
    <t>DOTAÇÃO INICIAL</t>
  </si>
  <si>
    <t>Inscritos em 31 de Dezembro de 2013</t>
  </si>
  <si>
    <t>DESPESAS EXECUTADAS</t>
  </si>
  <si>
    <t xml:space="preserve">      Receita de Concessões e Permissões</t>
  </si>
  <si>
    <t xml:space="preserve">  ALIENAÇÃO DE BENS</t>
  </si>
  <si>
    <t xml:space="preserve">      Alienação de Bens Móveis</t>
  </si>
  <si>
    <t>Evolução das Despesa Líquidada nos últimos doze meses</t>
  </si>
  <si>
    <t>DESPESA</t>
  </si>
  <si>
    <t>Despesas com Pessoal</t>
  </si>
  <si>
    <t>Vencimentos e Vantagens Fixas - Pessoal Ativo</t>
  </si>
  <si>
    <t>Contratação Temporária</t>
  </si>
  <si>
    <t>Terceirização de Mão-de-Obra (art.18, pár.1º da L.R.F.)</t>
  </si>
  <si>
    <t>Remuneração de Agentes Políticos</t>
  </si>
  <si>
    <t>Encargos Sociais</t>
  </si>
  <si>
    <t>Inativos, Pensionistas e Outros Benefícios Previdênciários</t>
  </si>
  <si>
    <t>Outros Benefícios Assistênciais</t>
  </si>
  <si>
    <t>Outras Despesas e Obrigações (variáveis)</t>
  </si>
  <si>
    <t>Despesas de Exerc.Anteriores</t>
  </si>
  <si>
    <t>Sentenças Judiciais</t>
  </si>
  <si>
    <t>Indenizações e Restituições Trabalhistas</t>
  </si>
  <si>
    <t>TOTAL DEPESAS</t>
  </si>
  <si>
    <t>D E D U Ç Õ E S</t>
  </si>
  <si>
    <t>Indenização por demissões</t>
  </si>
  <si>
    <t>Incentivo à demissão voluntária</t>
  </si>
  <si>
    <t>Decorrentes Decisão Judicial e Exercício Anteriores</t>
  </si>
  <si>
    <t>Despesa com Inativos e Pens. custeadas com rec. vinculados</t>
  </si>
  <si>
    <t>DESPESA LÍQUIDADA</t>
  </si>
  <si>
    <t xml:space="preserve">         Rafael Menezes</t>
  </si>
  <si>
    <t xml:space="preserve">    TC 1SP191653/07</t>
  </si>
  <si>
    <t>Responsável Controle Interno</t>
  </si>
  <si>
    <t>QUADRO COMPARATIVO COM OS LIMITES DA LRF:</t>
  </si>
  <si>
    <t>R$</t>
  </si>
  <si>
    <t>%</t>
  </si>
  <si>
    <t>RECEITA CORRENTE LÍQUIDA - RCL</t>
  </si>
  <si>
    <t>DESPESAS TOTAIS COM PESSOAL</t>
  </si>
  <si>
    <t>Montante</t>
  </si>
  <si>
    <t>Limite Máximo (art. 20 LRF)</t>
  </si>
  <si>
    <t>Limite Prudencial 95% (par. único art. 22 LRF)</t>
  </si>
  <si>
    <t>Excesso a Regularizar</t>
  </si>
  <si>
    <t>DÍVIDA CONSOLIDADA LÍQUIDA</t>
  </si>
  <si>
    <t>Saldo Devedor</t>
  </si>
  <si>
    <t>Limite Legal (art.s 3º e 4º Res.nº 40 Senado)</t>
  </si>
  <si>
    <t>CONCESSÕES DE GARANTIAS</t>
  </si>
  <si>
    <t>Limite Legal (art. 9º Res.nº 43 Senado)</t>
  </si>
  <si>
    <t>OPERAÇÕES DE CRÉDITO (exceto ARO)</t>
  </si>
  <si>
    <t>Realizadas no Período</t>
  </si>
  <si>
    <t>Limite Legal (inc. I art. 7º Res.nº 43 Senado)</t>
  </si>
  <si>
    <t>ANTECIPAÇÃO DE RECEITAS ORÇAMENTÁRIAS</t>
  </si>
  <si>
    <t>Limite Legal (art. 10º Res.nº 43 Senado</t>
  </si>
  <si>
    <t xml:space="preserve">Prefeito Municipal </t>
  </si>
  <si>
    <t>Em 30 abril 2014</t>
  </si>
  <si>
    <t xml:space="preserve">                     José Manoel Correa Coelho - Manú</t>
  </si>
  <si>
    <t xml:space="preserve">                                  Prefeito Municipal </t>
  </si>
  <si>
    <t>STN - RREO - ANEXO I - BALANÇO ORÇAMENTÁRIO - Período de Ref.: 01/01/2014 a 31/08/2014 - 4º Bimestre (Julho/Agosto)</t>
  </si>
  <si>
    <t>STN - RREO - ANEXO II - DEMONSTRATIVO DA EXECUÇÃO DAS DESPESAS POR FUNÇÃO/SUBFUNÇÃO
Período de Ref.: 01/01/2014 a 31/08/2014 - 4º Bimestre (Julho/Agosto)</t>
  </si>
  <si>
    <t>DESPESAS EMPENHADAS</t>
  </si>
  <si>
    <t>DESPESA LIQUIDADAS</t>
  </si>
  <si>
    <t>STN - RREO - ANEXO IV - DEMONSTRATIVO DAS RECEITAS E DESPESAS PREVIDENCIÁRIAS DO REGIME PRÓPRIO DE PREVIDÊNCIA DOS SERVIDORES - Período de Ref.: 01/01/2014 a 31/08/2014 - 4º Bimestre (Julho/Agosto) - (PCASP)</t>
  </si>
  <si>
    <t>STN - RREO - ANEXO VII - DEMONSTRATIVO DE RESTOS A PAGAR POR PODER E ÓRGÃO - Período de Ref.: 01/01/2014 a 31/08/2014 - 4º Bimestre (Julho/Agosto)</t>
  </si>
  <si>
    <t xml:space="preserve">        PREFEITURA MUNICIPAL DE TATUI</t>
  </si>
  <si>
    <t xml:space="preserve">        FUNDAÇÃO MANOEL GUEDES</t>
  </si>
  <si>
    <t xml:space="preserve">        INSTITUTO DE PREVIDENCIA - TATUIPREV</t>
  </si>
  <si>
    <t xml:space="preserve">        PODER LEGISLATIVO</t>
  </si>
  <si>
    <t>STN - RREO - ANEXO VI - DEMONSTRATIVO DO RESULTADO PRIMÁRIO - Período de Ref.: 01/01/2014 a 31/08/2014 - 4º Bimestre (Julho/Agosto)</t>
  </si>
  <si>
    <t>Período de Referência: 4º BIMESTRE 2014  JANEIRO - AGOSTO</t>
  </si>
  <si>
    <t>Em 31 agosto 2014</t>
  </si>
  <si>
    <t>DEMONSTRATIVO DE GESTÃO FISCAL (Poder Executivo) - 2º Quadrimestre 2014</t>
  </si>
  <si>
    <t>Em Julho 2014</t>
  </si>
  <si>
    <t>Em Agosto 2014</t>
  </si>
  <si>
    <t>DEMONSTRATIVO DE APURAÇÃO DA RCL - PERÍODO ATÉ 31/08/2014
Evolução da Receita Realizada nos Últimos Doze Meses</t>
  </si>
  <si>
    <t>DEMONSTRATIVO DESPESA COM PESSOAL (PODER EXECUTIVO) - 2º QUADRIMESTRE DE 2014</t>
  </si>
  <si>
    <t xml:space="preserve">     José Manoel Correa Coelho - Manú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</si>
</sst>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hh\:mm\ "/>
    <numFmt numFmtId="166" formatCode="_(&quot;R$&quot;* #,##0.00_);_(&quot;R$&quot;* \(#,##0.00\);_(&quot;R$&quot;* &quot;-&quot;??_);_(@_)"/>
    <numFmt numFmtId="167" formatCode="mm/yyyy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#,##0.00_ ;\-#,##0.00\ "/>
    <numFmt numFmtId="174" formatCode="[$-416]dddd\,\ d&quot; de &quot;mmmm&quot; de &quot;yyyy"/>
    <numFmt numFmtId="175" formatCode="#,##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6"/>
      <color indexed="8"/>
      <name val="Tahoma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sz val="6"/>
      <color indexed="8"/>
      <name val="Tahoma"/>
      <family val="2"/>
    </font>
    <font>
      <b/>
      <sz val="8"/>
      <name val="Times New Roman"/>
      <family val="1"/>
    </font>
    <font>
      <b/>
      <sz val="7"/>
      <color indexed="8"/>
      <name val="Tahoma"/>
      <family val="2"/>
    </font>
    <font>
      <b/>
      <sz val="10"/>
      <color indexed="8"/>
      <name val="Verdana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Verdana"/>
      <family val="2"/>
    </font>
    <font>
      <sz val="7"/>
      <color indexed="8"/>
      <name val="Tahoma"/>
      <family val="2"/>
    </font>
    <font>
      <b/>
      <sz val="7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 vertical="top"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168" fontId="12" fillId="0" borderId="13" xfId="56" applyNumberFormat="1" applyFont="1" applyBorder="1" applyAlignment="1">
      <alignment/>
    </xf>
    <xf numFmtId="4" fontId="12" fillId="0" borderId="13" xfId="56" applyNumberFormat="1" applyFont="1" applyBorder="1" applyAlignment="1">
      <alignment/>
    </xf>
    <xf numFmtId="168" fontId="12" fillId="0" borderId="0" xfId="56" applyNumberFormat="1" applyFont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8" fontId="5" fillId="0" borderId="13" xfId="56" applyNumberFormat="1" applyFont="1" applyBorder="1" applyAlignment="1">
      <alignment/>
    </xf>
    <xf numFmtId="0" fontId="64" fillId="0" borderId="0" xfId="0" applyFont="1" applyAlignment="1">
      <alignment/>
    </xf>
    <xf numFmtId="0" fontId="7" fillId="0" borderId="0" xfId="49" applyFont="1">
      <alignment vertical="top"/>
      <protection/>
    </xf>
    <xf numFmtId="0" fontId="10" fillId="0" borderId="0" xfId="49" applyFont="1" applyAlignment="1">
      <alignment horizontal="center" vertical="top" wrapText="1" readingOrder="1"/>
      <protection/>
    </xf>
    <xf numFmtId="3" fontId="10" fillId="0" borderId="0" xfId="49" applyNumberFormat="1" applyFont="1" applyAlignment="1">
      <alignment horizontal="center" vertical="top"/>
      <protection/>
    </xf>
    <xf numFmtId="0" fontId="10" fillId="0" borderId="0" xfId="49" applyFont="1" applyAlignment="1">
      <alignment horizontal="left" vertical="top" wrapText="1"/>
      <protection/>
    </xf>
    <xf numFmtId="3" fontId="11" fillId="0" borderId="0" xfId="49" applyNumberFormat="1" applyFont="1" applyAlignment="1">
      <alignment horizontal="center" vertical="top"/>
      <protection/>
    </xf>
    <xf numFmtId="0" fontId="11" fillId="0" borderId="0" xfId="49" applyFont="1" applyAlignment="1">
      <alignment horizontal="left" vertical="top" wrapText="1"/>
      <protection/>
    </xf>
    <xf numFmtId="0" fontId="65" fillId="0" borderId="0" xfId="0" applyFont="1" applyAlignment="1">
      <alignment/>
    </xf>
    <xf numFmtId="43" fontId="64" fillId="0" borderId="0" xfId="56" applyFont="1" applyAlignment="1">
      <alignment/>
    </xf>
    <xf numFmtId="173" fontId="64" fillId="0" borderId="0" xfId="56" applyNumberFormat="1" applyFont="1" applyAlignment="1">
      <alignment/>
    </xf>
    <xf numFmtId="0" fontId="65" fillId="0" borderId="0" xfId="0" applyFont="1" applyAlignment="1">
      <alignment horizontal="center" vertical="justify"/>
    </xf>
    <xf numFmtId="43" fontId="65" fillId="0" borderId="0" xfId="56" applyFont="1" applyAlignment="1">
      <alignment/>
    </xf>
    <xf numFmtId="173" fontId="65" fillId="0" borderId="0" xfId="56" applyNumberFormat="1" applyFont="1" applyAlignment="1">
      <alignment/>
    </xf>
    <xf numFmtId="43" fontId="65" fillId="0" borderId="0" xfId="56" applyFont="1" applyAlignment="1">
      <alignment horizontal="center" vertical="justify"/>
    </xf>
    <xf numFmtId="0" fontId="65" fillId="0" borderId="0" xfId="0" applyFont="1" applyAlignment="1">
      <alignment horizontal="center"/>
    </xf>
    <xf numFmtId="10" fontId="64" fillId="0" borderId="0" xfId="56" applyNumberFormat="1" applyFont="1" applyAlignment="1">
      <alignment/>
    </xf>
    <xf numFmtId="10" fontId="65" fillId="0" borderId="0" xfId="56" applyNumberFormat="1" applyFont="1" applyAlignment="1">
      <alignment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4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 wrapText="1" readingOrder="1"/>
    </xf>
    <xf numFmtId="1" fontId="3" fillId="0" borderId="0" xfId="0" applyNumberFormat="1" applyFont="1" applyAlignment="1">
      <alignment horizontal="center" vertical="top"/>
    </xf>
    <xf numFmtId="1" fontId="16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64" fillId="0" borderId="0" xfId="0" applyFont="1" applyAlignment="1">
      <alignment vertical="top"/>
    </xf>
    <xf numFmtId="0" fontId="17" fillId="0" borderId="0" xfId="49" applyFont="1" applyBorder="1" applyAlignment="1" applyProtection="1">
      <alignment horizontal="center"/>
      <protection hidden="1"/>
    </xf>
    <xf numFmtId="0" fontId="5" fillId="0" borderId="13" xfId="0" applyFont="1" applyBorder="1" applyAlignment="1">
      <alignment horizontal="left"/>
    </xf>
    <xf numFmtId="0" fontId="5" fillId="0" borderId="0" xfId="49" applyFont="1" applyBorder="1" applyAlignment="1" applyProtection="1">
      <alignment horizontal="left"/>
      <protection hidden="1"/>
    </xf>
    <xf numFmtId="0" fontId="65" fillId="0" borderId="0" xfId="0" applyFont="1" applyAlignment="1">
      <alignment horizontal="justify" vertical="center"/>
    </xf>
    <xf numFmtId="43" fontId="64" fillId="0" borderId="0" xfId="0" applyNumberFormat="1" applyFont="1" applyAlignment="1">
      <alignment/>
    </xf>
    <xf numFmtId="43" fontId="65" fillId="0" borderId="0" xfId="0" applyNumberFormat="1" applyFont="1" applyAlignment="1">
      <alignment/>
    </xf>
    <xf numFmtId="167" fontId="3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 wrapText="1" readingOrder="1"/>
    </xf>
    <xf numFmtId="4" fontId="11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173" fontId="65" fillId="33" borderId="0" xfId="56" applyNumberFormat="1" applyFont="1" applyFill="1" applyAlignment="1">
      <alignment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 wrapText="1" readingOrder="1"/>
    </xf>
    <xf numFmtId="3" fontId="3" fillId="0" borderId="0" xfId="0" applyNumberFormat="1" applyFont="1" applyAlignment="1">
      <alignment horizontal="center" vertical="top"/>
    </xf>
    <xf numFmtId="43" fontId="20" fillId="0" borderId="0" xfId="56" applyFont="1" applyAlignment="1">
      <alignment vertical="top"/>
    </xf>
    <xf numFmtId="0" fontId="3" fillId="0" borderId="0" xfId="0" applyFont="1" applyAlignment="1">
      <alignment horizontal="right" vertical="top"/>
    </xf>
    <xf numFmtId="3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167" fontId="18" fillId="0" borderId="0" xfId="0" applyNumberFormat="1" applyFont="1" applyAlignment="1">
      <alignment horizontal="center" vertical="top"/>
    </xf>
    <xf numFmtId="4" fontId="24" fillId="0" borderId="0" xfId="0" applyNumberFormat="1" applyFont="1" applyAlignment="1">
      <alignment horizontal="right" vertical="top"/>
    </xf>
    <xf numFmtId="4" fontId="22" fillId="0" borderId="0" xfId="0" applyNumberFormat="1" applyFont="1" applyAlignment="1">
      <alignment vertical="top"/>
    </xf>
    <xf numFmtId="0" fontId="2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4" fontId="18" fillId="0" borderId="0" xfId="0" applyNumberFormat="1" applyFont="1" applyAlignment="1">
      <alignment horizontal="right" vertical="top"/>
    </xf>
    <xf numFmtId="4" fontId="21" fillId="0" borderId="0" xfId="0" applyNumberFormat="1" applyFont="1" applyAlignment="1">
      <alignment vertical="top"/>
    </xf>
    <xf numFmtId="0" fontId="25" fillId="0" borderId="0" xfId="50" applyFont="1" applyBorder="1" applyAlignment="1" applyProtection="1">
      <alignment horizontal="left"/>
      <protection hidden="1"/>
    </xf>
    <xf numFmtId="0" fontId="21" fillId="0" borderId="0" xfId="0" applyFont="1" applyAlignment="1">
      <alignment vertical="top"/>
    </xf>
    <xf numFmtId="0" fontId="25" fillId="0" borderId="0" xfId="0" applyFont="1" applyAlignment="1">
      <alignment/>
    </xf>
    <xf numFmtId="4" fontId="26" fillId="0" borderId="0" xfId="0" applyNumberFormat="1" applyFont="1" applyAlignment="1">
      <alignment horizontal="right" vertical="top"/>
    </xf>
    <xf numFmtId="175" fontId="10" fillId="0" borderId="0" xfId="0" applyNumberFormat="1" applyFont="1" applyAlignment="1">
      <alignment horizontal="right" vertical="top"/>
    </xf>
    <xf numFmtId="10" fontId="26" fillId="0" borderId="0" xfId="0" applyNumberFormat="1" applyFont="1" applyAlignment="1">
      <alignment horizontal="right" vertical="top"/>
    </xf>
    <xf numFmtId="175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4" fontId="11" fillId="33" borderId="0" xfId="0" applyNumberFormat="1" applyFont="1" applyFill="1" applyAlignment="1">
      <alignment horizontal="right" vertical="top"/>
    </xf>
    <xf numFmtId="10" fontId="11" fillId="0" borderId="0" xfId="0" applyNumberFormat="1" applyFont="1" applyAlignment="1">
      <alignment horizontal="right" vertical="top"/>
    </xf>
    <xf numFmtId="0" fontId="27" fillId="0" borderId="0" xfId="50" applyFont="1" applyBorder="1" applyAlignment="1" applyProtection="1">
      <alignment horizontal="left"/>
      <protection hidden="1"/>
    </xf>
    <xf numFmtId="0" fontId="28" fillId="0" borderId="0" xfId="0" applyFont="1" applyAlignment="1">
      <alignment vertical="top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66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65" fillId="0" borderId="0" xfId="0" applyFont="1" applyAlignment="1">
      <alignment/>
    </xf>
    <xf numFmtId="43" fontId="66" fillId="0" borderId="0" xfId="56" applyFont="1" applyAlignment="1">
      <alignment vertical="top"/>
    </xf>
    <xf numFmtId="4" fontId="7" fillId="0" borderId="13" xfId="0" applyNumberFormat="1" applyFont="1" applyBorder="1" applyAlignment="1">
      <alignment horizontal="right" vertical="top"/>
    </xf>
    <xf numFmtId="0" fontId="5" fillId="0" borderId="0" xfId="49" applyFont="1" applyBorder="1" applyAlignment="1" applyProtection="1">
      <alignment horizontal="center"/>
      <protection hidden="1"/>
    </xf>
    <xf numFmtId="0" fontId="6" fillId="33" borderId="0" xfId="49" applyFont="1" applyFill="1" applyAlignment="1">
      <alignment horizontal="center" vertical="top"/>
      <protection/>
    </xf>
    <xf numFmtId="0" fontId="8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center" vertical="top"/>
      <protection/>
    </xf>
    <xf numFmtId="0" fontId="65" fillId="0" borderId="0" xfId="0" applyFont="1" applyAlignment="1">
      <alignment horizontal="center"/>
    </xf>
    <xf numFmtId="43" fontId="65" fillId="0" borderId="0" xfId="56" applyFont="1" applyAlignment="1">
      <alignment horizontal="center"/>
    </xf>
    <xf numFmtId="0" fontId="10" fillId="0" borderId="0" xfId="49" applyFont="1" applyAlignment="1">
      <alignment horizontal="center" vertical="top" wrapText="1" readingOrder="1"/>
      <protection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6" fillId="33" borderId="0" xfId="0" applyFont="1" applyFill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/>
    </xf>
    <xf numFmtId="15" fontId="3" fillId="0" borderId="0" xfId="0" applyNumberFormat="1" applyFont="1" applyAlignment="1">
      <alignment horizontal="center" vertical="top" wrapText="1" readingOrder="1"/>
    </xf>
    <xf numFmtId="0" fontId="16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9" fillId="33" borderId="0" xfId="0" applyFont="1" applyFill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4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 wrapText="1" readingOrder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 readingOrder="1"/>
    </xf>
    <xf numFmtId="0" fontId="63" fillId="0" borderId="0" xfId="0" applyFont="1" applyAlignment="1">
      <alignment vertical="top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5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161925</xdr:rowOff>
    </xdr:from>
    <xdr:to>
      <xdr:col>1</xdr:col>
      <xdr:colOff>838200</xdr:colOff>
      <xdr:row>5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19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390525</xdr:colOff>
      <xdr:row>4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628650</xdr:colOff>
      <xdr:row>3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0</xdr:rowOff>
    </xdr:from>
    <xdr:to>
      <xdr:col>2</xdr:col>
      <xdr:colOff>1076325</xdr:colOff>
      <xdr:row>2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161925</xdr:rowOff>
    </xdr:from>
    <xdr:to>
      <xdr:col>0</xdr:col>
      <xdr:colOff>1285875</xdr:colOff>
      <xdr:row>7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381000</xdr:colOff>
      <xdr:row>2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0</xdr:col>
      <xdr:colOff>981075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38100</xdr:rowOff>
    </xdr:from>
    <xdr:to>
      <xdr:col>0</xdr:col>
      <xdr:colOff>981075</xdr:colOff>
      <xdr:row>34</xdr:row>
      <xdr:rowOff>114300</xdr:rowOff>
    </xdr:to>
    <xdr:pic>
      <xdr:nvPicPr>
        <xdr:cNvPr id="2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94360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161925</xdr:rowOff>
    </xdr:from>
    <xdr:to>
      <xdr:col>0</xdr:col>
      <xdr:colOff>1000125</xdr:colOff>
      <xdr:row>6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1</xdr:col>
      <xdr:colOff>571500</xdr:colOff>
      <xdr:row>3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B56" sqref="B56"/>
    </sheetView>
  </sheetViews>
  <sheetFormatPr defaultColWidth="9.140625" defaultRowHeight="15"/>
  <cols>
    <col min="1" max="1" width="7.28125" style="26" bestFit="1" customWidth="1"/>
    <col min="2" max="2" width="39.7109375" style="26" customWidth="1"/>
    <col min="3" max="4" width="15.8515625" style="26" bestFit="1" customWidth="1"/>
    <col min="5" max="5" width="15.7109375" style="26" bestFit="1" customWidth="1"/>
    <col min="6" max="6" width="14.8515625" style="26" bestFit="1" customWidth="1"/>
    <col min="7" max="7" width="15.8515625" style="26" bestFit="1" customWidth="1"/>
    <col min="8" max="8" width="14.8515625" style="26" bestFit="1" customWidth="1"/>
    <col min="9" max="9" width="15.8515625" style="26" bestFit="1" customWidth="1"/>
    <col min="10" max="10" width="13.7109375" style="26" bestFit="1" customWidth="1"/>
    <col min="11" max="11" width="15.7109375" style="26" bestFit="1" customWidth="1"/>
    <col min="12" max="12" width="9.140625" style="26" customWidth="1"/>
    <col min="13" max="13" width="11.7109375" style="26" bestFit="1" customWidth="1"/>
    <col min="14" max="16384" width="9.140625" style="26" customWidth="1"/>
  </cols>
  <sheetData>
    <row r="1" spans="1:11" ht="12.75">
      <c r="A1" s="108" t="s">
        <v>427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2.7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1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2" ht="11.25">
      <c r="A4" s="27"/>
      <c r="B4" s="27"/>
    </row>
    <row r="5" spans="1:11" ht="11.25">
      <c r="A5" s="107" t="s">
        <v>532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ht="11.25"/>
    <row r="7" spans="1:11" ht="11.25">
      <c r="A7" s="112" t="s">
        <v>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9" ht="11.25">
      <c r="A8" s="27"/>
      <c r="B8" s="27"/>
      <c r="C8" s="33"/>
      <c r="D8" s="33"/>
      <c r="E8" s="110" t="s">
        <v>415</v>
      </c>
      <c r="F8" s="110"/>
      <c r="G8" s="110"/>
      <c r="H8" s="110"/>
      <c r="I8" s="110"/>
    </row>
    <row r="9" spans="1:9" ht="22.5">
      <c r="A9" s="28" t="s">
        <v>5</v>
      </c>
      <c r="B9" s="28" t="s">
        <v>6</v>
      </c>
      <c r="C9" s="36" t="s">
        <v>414</v>
      </c>
      <c r="D9" s="36" t="s">
        <v>417</v>
      </c>
      <c r="E9" s="36" t="s">
        <v>416</v>
      </c>
      <c r="F9" s="36" t="s">
        <v>418</v>
      </c>
      <c r="G9" s="36" t="s">
        <v>423</v>
      </c>
      <c r="H9" s="36" t="s">
        <v>419</v>
      </c>
      <c r="I9" s="36" t="s">
        <v>424</v>
      </c>
    </row>
    <row r="10" spans="1:12" ht="11.25">
      <c r="A10" s="29">
        <v>1</v>
      </c>
      <c r="B10" s="30" t="s">
        <v>7</v>
      </c>
      <c r="C10" s="37">
        <f>C11+C32</f>
        <v>260678571</v>
      </c>
      <c r="D10" s="37">
        <f>D11+D32</f>
        <v>260678571</v>
      </c>
      <c r="E10" s="37">
        <f>E11+E32</f>
        <v>43095521.80999999</v>
      </c>
      <c r="F10" s="42">
        <f aca="true" t="shared" si="0" ref="F10:F24">(E10/D10)</f>
        <v>0.16532053879488232</v>
      </c>
      <c r="G10" s="37">
        <f>G11+G32</f>
        <v>175987010.59</v>
      </c>
      <c r="H10" s="42">
        <f>(G10/D10)</f>
        <v>0.675111152845778</v>
      </c>
      <c r="I10" s="37">
        <f>D10-G10</f>
        <v>84691560.41</v>
      </c>
      <c r="J10" s="34"/>
      <c r="K10" s="34"/>
      <c r="L10" s="34"/>
    </row>
    <row r="11" spans="1:12" ht="11.25">
      <c r="A11" s="29">
        <v>2</v>
      </c>
      <c r="B11" s="30" t="s">
        <v>8</v>
      </c>
      <c r="C11" s="37">
        <f>C12+C15+C22+C27+C18+C21</f>
        <v>251606301</v>
      </c>
      <c r="D11" s="37">
        <f>D12+D15+D22+D27+D18+D21</f>
        <v>251606301</v>
      </c>
      <c r="E11" s="37">
        <f>E12+E15+E22+E27+E18+E21</f>
        <v>42271914.89999999</v>
      </c>
      <c r="F11" s="42">
        <f t="shared" si="0"/>
        <v>0.16800817281598998</v>
      </c>
      <c r="G11" s="37">
        <f>G12+G15+G22+G27+G18+G21</f>
        <v>170918648.49</v>
      </c>
      <c r="H11" s="42">
        <f aca="true" t="shared" si="1" ref="H11:H19">(G11/D11)</f>
        <v>0.6793098893417618</v>
      </c>
      <c r="I11" s="37">
        <f aca="true" t="shared" si="2" ref="I11:I46">D11-G11</f>
        <v>80687652.50999999</v>
      </c>
      <c r="J11" s="34"/>
      <c r="K11" s="34"/>
      <c r="L11" s="34"/>
    </row>
    <row r="12" spans="1:12" ht="11.25">
      <c r="A12" s="29">
        <v>3</v>
      </c>
      <c r="B12" s="30" t="s">
        <v>9</v>
      </c>
      <c r="C12" s="34">
        <f>C13+C14</f>
        <v>55409281</v>
      </c>
      <c r="D12" s="34">
        <f>D13+D14</f>
        <v>55409281</v>
      </c>
      <c r="E12" s="34">
        <f>E13+E14</f>
        <v>10421167.78</v>
      </c>
      <c r="F12" s="41">
        <f t="shared" si="0"/>
        <v>0.18807621380252162</v>
      </c>
      <c r="G12" s="34">
        <f>G13+G14</f>
        <v>33870073.35</v>
      </c>
      <c r="H12" s="41">
        <f t="shared" si="1"/>
        <v>0.6112707607593754</v>
      </c>
      <c r="I12" s="37">
        <f t="shared" si="2"/>
        <v>21539207.65</v>
      </c>
      <c r="J12" s="34"/>
      <c r="K12" s="34"/>
      <c r="L12" s="34"/>
    </row>
    <row r="13" spans="1:12" ht="11.25">
      <c r="A13" s="29">
        <v>4</v>
      </c>
      <c r="B13" s="32" t="s">
        <v>10</v>
      </c>
      <c r="C13" s="34">
        <v>52680300</v>
      </c>
      <c r="D13" s="34">
        <v>52680300</v>
      </c>
      <c r="E13" s="34">
        <v>10144672.26</v>
      </c>
      <c r="F13" s="41">
        <f t="shared" si="0"/>
        <v>0.1925705104185056</v>
      </c>
      <c r="G13" s="34">
        <v>32403708.29</v>
      </c>
      <c r="H13" s="41">
        <f t="shared" si="1"/>
        <v>0.6151010584601834</v>
      </c>
      <c r="I13" s="37">
        <f t="shared" si="2"/>
        <v>20276591.71</v>
      </c>
      <c r="J13" s="34"/>
      <c r="K13" s="34"/>
      <c r="L13" s="34"/>
    </row>
    <row r="14" spans="1:12" ht="11.25">
      <c r="A14" s="29">
        <v>5</v>
      </c>
      <c r="B14" s="32" t="s">
        <v>11</v>
      </c>
      <c r="C14" s="34">
        <v>2728981</v>
      </c>
      <c r="D14" s="34">
        <v>2728981</v>
      </c>
      <c r="E14" s="34">
        <v>276495.52</v>
      </c>
      <c r="F14" s="41">
        <f t="shared" si="0"/>
        <v>0.10131822830573024</v>
      </c>
      <c r="G14" s="34">
        <v>1466365.06</v>
      </c>
      <c r="H14" s="41">
        <f t="shared" si="1"/>
        <v>0.5373306226756435</v>
      </c>
      <c r="I14" s="37">
        <f t="shared" si="2"/>
        <v>1262615.94</v>
      </c>
      <c r="J14" s="34"/>
      <c r="K14" s="34"/>
      <c r="L14" s="34"/>
    </row>
    <row r="15" spans="1:12" ht="11.25">
      <c r="A15" s="29">
        <v>6</v>
      </c>
      <c r="B15" s="30" t="s">
        <v>12</v>
      </c>
      <c r="C15" s="37">
        <f>C16+C17</f>
        <v>10155420</v>
      </c>
      <c r="D15" s="37">
        <f>D16+D17</f>
        <v>10155420</v>
      </c>
      <c r="E15" s="37">
        <f>E16+E17</f>
        <v>955742.34</v>
      </c>
      <c r="F15" s="42">
        <f t="shared" si="0"/>
        <v>0.09411155225485504</v>
      </c>
      <c r="G15" s="37">
        <f>G16+G17</f>
        <v>5531059.37</v>
      </c>
      <c r="H15" s="42">
        <f t="shared" si="1"/>
        <v>0.5446411246408323</v>
      </c>
      <c r="I15" s="37">
        <f t="shared" si="2"/>
        <v>4624360.63</v>
      </c>
      <c r="J15" s="34"/>
      <c r="K15" s="34"/>
      <c r="L15" s="34"/>
    </row>
    <row r="16" spans="1:12" ht="11.25">
      <c r="A16" s="29">
        <v>7</v>
      </c>
      <c r="B16" s="32" t="s">
        <v>13</v>
      </c>
      <c r="C16" s="34">
        <v>8125520</v>
      </c>
      <c r="D16" s="34">
        <v>8125520</v>
      </c>
      <c r="E16" s="34">
        <v>609055.48</v>
      </c>
      <c r="F16" s="41">
        <f t="shared" si="0"/>
        <v>0.0749558772853922</v>
      </c>
      <c r="G16" s="34">
        <v>4130368.98</v>
      </c>
      <c r="H16" s="41">
        <f t="shared" si="1"/>
        <v>0.5083205727141156</v>
      </c>
      <c r="I16" s="37">
        <f t="shared" si="2"/>
        <v>3995151.02</v>
      </c>
      <c r="J16" s="34"/>
      <c r="K16" s="34"/>
      <c r="L16" s="34"/>
    </row>
    <row r="17" spans="1:12" ht="11.25">
      <c r="A17" s="29">
        <v>8</v>
      </c>
      <c r="B17" s="32" t="s">
        <v>449</v>
      </c>
      <c r="C17" s="34">
        <v>2029900</v>
      </c>
      <c r="D17" s="34">
        <v>2029900</v>
      </c>
      <c r="E17" s="34">
        <v>346686.86</v>
      </c>
      <c r="F17" s="41">
        <f t="shared" si="0"/>
        <v>0.17079011773979014</v>
      </c>
      <c r="G17" s="34">
        <v>1400690.39</v>
      </c>
      <c r="H17" s="41">
        <f t="shared" si="1"/>
        <v>0.6900292575988964</v>
      </c>
      <c r="I17" s="37">
        <f t="shared" si="2"/>
        <v>629209.6100000001</v>
      </c>
      <c r="J17" s="34"/>
      <c r="K17" s="34"/>
      <c r="L17" s="34"/>
    </row>
    <row r="18" spans="1:12" ht="11.25">
      <c r="A18" s="29">
        <v>9</v>
      </c>
      <c r="B18" s="30" t="s">
        <v>14</v>
      </c>
      <c r="C18" s="37">
        <f>C19</f>
        <v>5182710</v>
      </c>
      <c r="D18" s="37">
        <f>D19</f>
        <v>5182710</v>
      </c>
      <c r="E18" s="37">
        <f>E19+E20</f>
        <v>1287112.7</v>
      </c>
      <c r="F18" s="42">
        <f t="shared" si="0"/>
        <v>0.24834742827594056</v>
      </c>
      <c r="G18" s="37">
        <f>G19+G20</f>
        <v>7698299.34</v>
      </c>
      <c r="H18" s="42">
        <f t="shared" si="1"/>
        <v>1.4853810728364119</v>
      </c>
      <c r="I18" s="37">
        <f t="shared" si="2"/>
        <v>-2515589.34</v>
      </c>
      <c r="J18" s="34"/>
      <c r="K18" s="34"/>
      <c r="L18" s="34"/>
    </row>
    <row r="19" spans="1:12" ht="11.25">
      <c r="A19" s="29">
        <v>10</v>
      </c>
      <c r="B19" s="32" t="s">
        <v>15</v>
      </c>
      <c r="C19" s="34">
        <v>5182710</v>
      </c>
      <c r="D19" s="34">
        <v>5182710</v>
      </c>
      <c r="E19" s="34">
        <v>1277276.48</v>
      </c>
      <c r="F19" s="41">
        <f t="shared" si="0"/>
        <v>0.24644953701827807</v>
      </c>
      <c r="G19" s="34">
        <v>7599802.13</v>
      </c>
      <c r="H19" s="41">
        <f t="shared" si="1"/>
        <v>1.466376110181739</v>
      </c>
      <c r="I19" s="37">
        <f t="shared" si="2"/>
        <v>-2417092.13</v>
      </c>
      <c r="J19" s="34"/>
      <c r="K19" s="34"/>
      <c r="L19" s="34"/>
    </row>
    <row r="20" spans="1:12" ht="11.25">
      <c r="A20" s="29">
        <v>11</v>
      </c>
      <c r="B20" s="32" t="s">
        <v>482</v>
      </c>
      <c r="C20" s="35">
        <v>0</v>
      </c>
      <c r="D20" s="35">
        <v>0</v>
      </c>
      <c r="E20" s="34">
        <v>9836.22</v>
      </c>
      <c r="F20" s="35">
        <v>0</v>
      </c>
      <c r="G20" s="34">
        <v>98497.21</v>
      </c>
      <c r="H20" s="35">
        <v>0</v>
      </c>
      <c r="I20" s="37">
        <f t="shared" si="2"/>
        <v>-98497.21</v>
      </c>
      <c r="J20" s="34"/>
      <c r="K20" s="34"/>
      <c r="L20" s="34"/>
    </row>
    <row r="21" spans="1:12" ht="11.25">
      <c r="A21" s="29">
        <v>12</v>
      </c>
      <c r="B21" s="32" t="s">
        <v>16</v>
      </c>
      <c r="C21" s="34">
        <v>736100</v>
      </c>
      <c r="D21" s="34">
        <v>736100</v>
      </c>
      <c r="E21" s="34">
        <v>98038.66</v>
      </c>
      <c r="F21" s="41">
        <f t="shared" si="0"/>
        <v>0.1331866050808314</v>
      </c>
      <c r="G21" s="34">
        <v>349926.98</v>
      </c>
      <c r="H21" s="41">
        <f>(G21/D21)</f>
        <v>0.47537967667436487</v>
      </c>
      <c r="I21" s="37">
        <f t="shared" si="2"/>
        <v>386173.02</v>
      </c>
      <c r="J21" s="34"/>
      <c r="K21" s="34"/>
      <c r="L21" s="34"/>
    </row>
    <row r="22" spans="1:12" ht="11.25">
      <c r="A22" s="29">
        <v>13</v>
      </c>
      <c r="B22" s="30" t="s">
        <v>17</v>
      </c>
      <c r="C22" s="37">
        <f>C23+C24+C25+C25+C26</f>
        <v>172011890</v>
      </c>
      <c r="D22" s="37">
        <f>D23+D24+D25+D25+D26</f>
        <v>172011890</v>
      </c>
      <c r="E22" s="37">
        <f>E23+E24+E25+E26</f>
        <v>28088924.939999998</v>
      </c>
      <c r="F22" s="42">
        <f t="shared" si="0"/>
        <v>0.16329641480016294</v>
      </c>
      <c r="G22" s="37">
        <f>G23+G24+G25+G26</f>
        <v>117728033.86000001</v>
      </c>
      <c r="H22" s="42">
        <f>(G22/D22)</f>
        <v>0.6844180007556455</v>
      </c>
      <c r="I22" s="37">
        <f t="shared" si="2"/>
        <v>54283856.139999986</v>
      </c>
      <c r="J22" s="34"/>
      <c r="K22" s="34"/>
      <c r="L22" s="34"/>
    </row>
    <row r="23" spans="1:12" ht="11.25">
      <c r="A23" s="29">
        <v>14</v>
      </c>
      <c r="B23" s="32" t="s">
        <v>18</v>
      </c>
      <c r="C23" s="34">
        <v>165516060</v>
      </c>
      <c r="D23" s="34">
        <v>165516060</v>
      </c>
      <c r="E23" s="34">
        <v>27226913.59</v>
      </c>
      <c r="F23" s="41">
        <f t="shared" si="0"/>
        <v>0.16449711037104195</v>
      </c>
      <c r="G23" s="34">
        <v>113701413.7</v>
      </c>
      <c r="H23" s="41">
        <f>(G23/D23)</f>
        <v>0.686950944216531</v>
      </c>
      <c r="I23" s="37">
        <f t="shared" si="2"/>
        <v>51814646.3</v>
      </c>
      <c r="J23" s="34"/>
      <c r="K23" s="34"/>
      <c r="L23" s="34"/>
    </row>
    <row r="24" spans="1:12" ht="11.25">
      <c r="A24" s="29">
        <v>15</v>
      </c>
      <c r="B24" s="32" t="s">
        <v>19</v>
      </c>
      <c r="C24" s="34">
        <v>293740</v>
      </c>
      <c r="D24" s="34">
        <v>293740</v>
      </c>
      <c r="E24" s="34">
        <v>80837.22</v>
      </c>
      <c r="F24" s="41">
        <f t="shared" si="0"/>
        <v>0.2751999046776061</v>
      </c>
      <c r="G24" s="34">
        <v>115660.87</v>
      </c>
      <c r="H24" s="41">
        <f>(G24/D24)</f>
        <v>0.3937525362565534</v>
      </c>
      <c r="I24" s="37">
        <f t="shared" si="2"/>
        <v>178079.13</v>
      </c>
      <c r="J24" s="34"/>
      <c r="K24" s="34"/>
      <c r="L24" s="34"/>
    </row>
    <row r="25" spans="1:12" ht="11.25">
      <c r="A25" s="29">
        <v>16</v>
      </c>
      <c r="B25" s="32" t="s">
        <v>20</v>
      </c>
      <c r="C25" s="35">
        <v>0</v>
      </c>
      <c r="D25" s="35">
        <v>0</v>
      </c>
      <c r="E25" s="35">
        <v>906</v>
      </c>
      <c r="F25" s="35">
        <v>0</v>
      </c>
      <c r="G25" s="35">
        <v>11666.9</v>
      </c>
      <c r="H25" s="35">
        <v>0</v>
      </c>
      <c r="I25" s="37">
        <f t="shared" si="2"/>
        <v>-11666.9</v>
      </c>
      <c r="J25" s="34"/>
      <c r="K25" s="34"/>
      <c r="L25" s="34"/>
    </row>
    <row r="26" spans="1:12" ht="11.25">
      <c r="A26" s="29">
        <v>17</v>
      </c>
      <c r="B26" s="32" t="s">
        <v>21</v>
      </c>
      <c r="C26" s="34">
        <v>6202090</v>
      </c>
      <c r="D26" s="34">
        <v>6202090</v>
      </c>
      <c r="E26" s="34">
        <v>780268.13</v>
      </c>
      <c r="F26" s="41">
        <f>(E26/D26)</f>
        <v>0.12580728915575234</v>
      </c>
      <c r="G26" s="34">
        <v>3899292.39</v>
      </c>
      <c r="H26" s="41">
        <f>(G26/D26)</f>
        <v>0.6287061925899173</v>
      </c>
      <c r="I26" s="37">
        <f t="shared" si="2"/>
        <v>2302797.61</v>
      </c>
      <c r="J26" s="34"/>
      <c r="K26" s="34"/>
      <c r="L26" s="34"/>
    </row>
    <row r="27" spans="1:12" ht="11.25">
      <c r="A27" s="29">
        <v>18</v>
      </c>
      <c r="B27" s="30" t="s">
        <v>22</v>
      </c>
      <c r="C27" s="37">
        <f>C28+C29+C30+C31</f>
        <v>8110900</v>
      </c>
      <c r="D27" s="37">
        <f>D28+D29+D30+D31</f>
        <v>8110900</v>
      </c>
      <c r="E27" s="37">
        <f>E28+E29+E30+E31</f>
        <v>1420928.48</v>
      </c>
      <c r="F27" s="42">
        <f>(E27/D27)</f>
        <v>0.17518752296292642</v>
      </c>
      <c r="G27" s="37">
        <f>G28+G29+G30+G31</f>
        <v>5741255.59</v>
      </c>
      <c r="H27" s="42">
        <f>(G27/D27)</f>
        <v>0.7078444549926641</v>
      </c>
      <c r="I27" s="37">
        <f t="shared" si="2"/>
        <v>2369644.41</v>
      </c>
      <c r="J27" s="34"/>
      <c r="K27" s="34"/>
      <c r="L27" s="34"/>
    </row>
    <row r="28" spans="1:12" ht="11.25">
      <c r="A28" s="29">
        <v>19</v>
      </c>
      <c r="B28" s="32" t="s">
        <v>23</v>
      </c>
      <c r="C28" s="34">
        <v>2960700</v>
      </c>
      <c r="D28" s="34">
        <v>2960700</v>
      </c>
      <c r="E28" s="34">
        <v>571818.86</v>
      </c>
      <c r="F28" s="41">
        <f>(E28/D28)</f>
        <v>0.19313637315499713</v>
      </c>
      <c r="G28" s="34">
        <v>2075605.92</v>
      </c>
      <c r="H28" s="41">
        <f>(G28/D28)</f>
        <v>0.7010524267909616</v>
      </c>
      <c r="I28" s="37">
        <f t="shared" si="2"/>
        <v>885094.0800000001</v>
      </c>
      <c r="J28" s="34"/>
      <c r="K28" s="34"/>
      <c r="L28" s="34"/>
    </row>
    <row r="29" spans="1:12" ht="11.25">
      <c r="A29" s="29">
        <v>20</v>
      </c>
      <c r="B29" s="32" t="s">
        <v>24</v>
      </c>
      <c r="C29" s="35">
        <v>260900</v>
      </c>
      <c r="D29" s="35">
        <v>260900</v>
      </c>
      <c r="E29" s="34">
        <v>9999.22</v>
      </c>
      <c r="F29" s="35">
        <v>0</v>
      </c>
      <c r="G29" s="34">
        <v>46253.89</v>
      </c>
      <c r="H29" s="35">
        <v>0</v>
      </c>
      <c r="I29" s="37">
        <f t="shared" si="2"/>
        <v>214646.11</v>
      </c>
      <c r="J29" s="34"/>
      <c r="K29" s="34"/>
      <c r="L29" s="34"/>
    </row>
    <row r="30" spans="1:12" ht="11.25">
      <c r="A30" s="29">
        <v>21</v>
      </c>
      <c r="B30" s="32" t="s">
        <v>25</v>
      </c>
      <c r="C30" s="34">
        <v>4559100</v>
      </c>
      <c r="D30" s="34">
        <v>4559100</v>
      </c>
      <c r="E30" s="34">
        <v>652035.75</v>
      </c>
      <c r="F30" s="41">
        <f aca="true" t="shared" si="3" ref="F30:F44">(E30/D30)</f>
        <v>0.14301852339277488</v>
      </c>
      <c r="G30" s="34">
        <v>3025779.32</v>
      </c>
      <c r="H30" s="41">
        <f aca="true" t="shared" si="4" ref="H30:H44">(G30/D30)</f>
        <v>0.663679085784475</v>
      </c>
      <c r="I30" s="37">
        <f t="shared" si="2"/>
        <v>1533320.6800000002</v>
      </c>
      <c r="J30" s="34"/>
      <c r="K30" s="34"/>
      <c r="L30" s="34"/>
    </row>
    <row r="31" spans="1:12" ht="11.25">
      <c r="A31" s="29">
        <v>22</v>
      </c>
      <c r="B31" s="32" t="s">
        <v>26</v>
      </c>
      <c r="C31" s="34">
        <v>330200</v>
      </c>
      <c r="D31" s="34">
        <v>330200</v>
      </c>
      <c r="E31" s="34">
        <v>187074.65</v>
      </c>
      <c r="F31" s="41">
        <f t="shared" si="3"/>
        <v>0.5665495154451847</v>
      </c>
      <c r="G31" s="34">
        <v>593616.46</v>
      </c>
      <c r="H31" s="41">
        <f t="shared" si="4"/>
        <v>1.7977482132041187</v>
      </c>
      <c r="I31" s="37">
        <f t="shared" si="2"/>
        <v>-263416.45999999996</v>
      </c>
      <c r="J31" s="34"/>
      <c r="K31" s="34"/>
      <c r="L31" s="34"/>
    </row>
    <row r="32" spans="1:12" ht="11.25">
      <c r="A32" s="29">
        <v>23</v>
      </c>
      <c r="B32" s="30" t="s">
        <v>27</v>
      </c>
      <c r="C32" s="37">
        <f>C33+C37</f>
        <v>9072270</v>
      </c>
      <c r="D32" s="37">
        <f>D33+D37</f>
        <v>9072270</v>
      </c>
      <c r="E32" s="37">
        <f>E33+E37+E35</f>
        <v>823606.91</v>
      </c>
      <c r="F32" s="42">
        <f t="shared" si="3"/>
        <v>0.0907828922640089</v>
      </c>
      <c r="G32" s="37">
        <f>G33+G37+G35</f>
        <v>5068362.1</v>
      </c>
      <c r="H32" s="41">
        <f t="shared" si="4"/>
        <v>0.558665262387473</v>
      </c>
      <c r="I32" s="37">
        <f t="shared" si="2"/>
        <v>4003907.9000000004</v>
      </c>
      <c r="J32" s="34"/>
      <c r="K32" s="34"/>
      <c r="L32" s="34"/>
    </row>
    <row r="33" spans="1:12" ht="11.25">
      <c r="A33" s="29">
        <v>24</v>
      </c>
      <c r="B33" s="32" t="s">
        <v>28</v>
      </c>
      <c r="C33" s="34">
        <f>C34</f>
        <v>7404000</v>
      </c>
      <c r="D33" s="34">
        <f>D34</f>
        <v>7404000</v>
      </c>
      <c r="E33" s="35">
        <f>E34</f>
        <v>0</v>
      </c>
      <c r="F33" s="41">
        <f t="shared" si="3"/>
        <v>0</v>
      </c>
      <c r="G33" s="35">
        <f>G34</f>
        <v>776892.05</v>
      </c>
      <c r="H33" s="41">
        <f t="shared" si="4"/>
        <v>0.10492869394921664</v>
      </c>
      <c r="I33" s="37">
        <f t="shared" si="2"/>
        <v>6627107.95</v>
      </c>
      <c r="J33" s="34"/>
      <c r="K33" s="34"/>
      <c r="L33" s="34"/>
    </row>
    <row r="34" spans="1:12" ht="11.25">
      <c r="A34" s="29">
        <v>25</v>
      </c>
      <c r="B34" s="32" t="s">
        <v>29</v>
      </c>
      <c r="C34" s="34">
        <v>7404000</v>
      </c>
      <c r="D34" s="34">
        <v>7404000</v>
      </c>
      <c r="E34" s="35">
        <v>0</v>
      </c>
      <c r="F34" s="41">
        <f t="shared" si="3"/>
        <v>0</v>
      </c>
      <c r="G34" s="35">
        <v>776892.05</v>
      </c>
      <c r="H34" s="41">
        <f t="shared" si="4"/>
        <v>0.10492869394921664</v>
      </c>
      <c r="I34" s="37">
        <f t="shared" si="2"/>
        <v>6627107.95</v>
      </c>
      <c r="J34" s="34"/>
      <c r="K34" s="34"/>
      <c r="L34" s="34"/>
    </row>
    <row r="35" spans="1:12" ht="11.25">
      <c r="A35" s="29">
        <v>26</v>
      </c>
      <c r="B35" s="30" t="s">
        <v>483</v>
      </c>
      <c r="C35" s="35">
        <v>0</v>
      </c>
      <c r="D35" s="35">
        <v>0</v>
      </c>
      <c r="E35" s="35">
        <f>E36</f>
        <v>-4300</v>
      </c>
      <c r="F35" s="35">
        <v>0</v>
      </c>
      <c r="G35" s="35">
        <f>G36</f>
        <v>152600</v>
      </c>
      <c r="H35" s="35">
        <v>0</v>
      </c>
      <c r="I35" s="37">
        <f t="shared" si="2"/>
        <v>-152600</v>
      </c>
      <c r="J35" s="34"/>
      <c r="K35" s="34"/>
      <c r="L35" s="34"/>
    </row>
    <row r="36" spans="1:12" ht="11.25">
      <c r="A36" s="29">
        <v>27</v>
      </c>
      <c r="B36" s="32" t="s">
        <v>484</v>
      </c>
      <c r="C36" s="35">
        <v>0</v>
      </c>
      <c r="D36" s="35">
        <v>0</v>
      </c>
      <c r="E36" s="35">
        <v>-4300</v>
      </c>
      <c r="F36" s="35">
        <v>0</v>
      </c>
      <c r="G36" s="35">
        <v>152600</v>
      </c>
      <c r="H36" s="35">
        <v>0</v>
      </c>
      <c r="I36" s="37">
        <f t="shared" si="2"/>
        <v>-152600</v>
      </c>
      <c r="J36" s="34"/>
      <c r="K36" s="34"/>
      <c r="L36" s="34"/>
    </row>
    <row r="37" spans="1:12" ht="11.25">
      <c r="A37" s="29">
        <v>28</v>
      </c>
      <c r="B37" s="32" t="s">
        <v>30</v>
      </c>
      <c r="C37" s="34">
        <f>C38</f>
        <v>1668270</v>
      </c>
      <c r="D37" s="34">
        <f>D38</f>
        <v>1668270</v>
      </c>
      <c r="E37" s="34">
        <f>E38</f>
        <v>827906.91</v>
      </c>
      <c r="F37" s="41">
        <f t="shared" si="3"/>
        <v>0.49626673739862254</v>
      </c>
      <c r="G37" s="34">
        <f>G38</f>
        <v>4138870.05</v>
      </c>
      <c r="H37" s="41">
        <f t="shared" si="4"/>
        <v>2.4809353701738925</v>
      </c>
      <c r="I37" s="37">
        <f t="shared" si="2"/>
        <v>-2470600.05</v>
      </c>
      <c r="J37" s="34"/>
      <c r="K37" s="34"/>
      <c r="L37" s="34"/>
    </row>
    <row r="38" spans="1:12" ht="11.25">
      <c r="A38" s="29">
        <v>29</v>
      </c>
      <c r="B38" s="32" t="s">
        <v>31</v>
      </c>
      <c r="C38" s="34">
        <v>1668270</v>
      </c>
      <c r="D38" s="34">
        <v>1668270</v>
      </c>
      <c r="E38" s="34">
        <v>827906.91</v>
      </c>
      <c r="F38" s="41">
        <f t="shared" si="3"/>
        <v>0.49626673739862254</v>
      </c>
      <c r="G38" s="34">
        <v>4138870.05</v>
      </c>
      <c r="H38" s="41">
        <f t="shared" si="4"/>
        <v>2.4809353701738925</v>
      </c>
      <c r="I38" s="37">
        <f t="shared" si="2"/>
        <v>-2470600.05</v>
      </c>
      <c r="J38" s="34"/>
      <c r="K38" s="34"/>
      <c r="L38" s="34"/>
    </row>
    <row r="39" spans="1:12" ht="11.25">
      <c r="A39" s="29">
        <v>30</v>
      </c>
      <c r="B39" s="30" t="s">
        <v>32</v>
      </c>
      <c r="C39" s="37">
        <f>C40+C42</f>
        <v>13161410</v>
      </c>
      <c r="D39" s="37">
        <f>D40+D42</f>
        <v>13161410</v>
      </c>
      <c r="E39" s="37">
        <f>E40+E42</f>
        <v>1051734.75</v>
      </c>
      <c r="F39" s="42">
        <f t="shared" si="3"/>
        <v>0.07991049211292711</v>
      </c>
      <c r="G39" s="37">
        <f>G40+G42</f>
        <v>7092560.43</v>
      </c>
      <c r="H39" s="41">
        <f t="shared" si="4"/>
        <v>0.5388906226612498</v>
      </c>
      <c r="I39" s="37">
        <f t="shared" si="2"/>
        <v>6068849.57</v>
      </c>
      <c r="J39" s="34"/>
      <c r="K39" s="34"/>
      <c r="L39" s="34"/>
    </row>
    <row r="40" spans="1:12" ht="11.25">
      <c r="A40" s="29">
        <v>31</v>
      </c>
      <c r="B40" s="32" t="s">
        <v>12</v>
      </c>
      <c r="C40" s="34">
        <f>C41</f>
        <v>11592310</v>
      </c>
      <c r="D40" s="34">
        <f>D41</f>
        <v>11592310</v>
      </c>
      <c r="E40" s="34">
        <f>E41</f>
        <v>888518.71</v>
      </c>
      <c r="F40" s="41">
        <f t="shared" si="3"/>
        <v>0.07664725235953834</v>
      </c>
      <c r="G40" s="34">
        <f>G41</f>
        <v>5973744.7</v>
      </c>
      <c r="H40" s="41">
        <f t="shared" si="4"/>
        <v>0.5153196127432755</v>
      </c>
      <c r="I40" s="37">
        <f t="shared" si="2"/>
        <v>5618565.3</v>
      </c>
      <c r="J40" s="34"/>
      <c r="K40" s="34"/>
      <c r="L40" s="34"/>
    </row>
    <row r="41" spans="1:12" ht="11.25">
      <c r="A41" s="29">
        <v>32</v>
      </c>
      <c r="B41" s="32" t="s">
        <v>13</v>
      </c>
      <c r="C41" s="34">
        <v>11592310</v>
      </c>
      <c r="D41" s="34">
        <v>11592310</v>
      </c>
      <c r="E41" s="34">
        <v>888518.71</v>
      </c>
      <c r="F41" s="41">
        <f t="shared" si="3"/>
        <v>0.07664725235953834</v>
      </c>
      <c r="G41" s="34">
        <v>5973744.7</v>
      </c>
      <c r="H41" s="41">
        <f t="shared" si="4"/>
        <v>0.5153196127432755</v>
      </c>
      <c r="I41" s="37">
        <f t="shared" si="2"/>
        <v>5618565.3</v>
      </c>
      <c r="J41" s="34"/>
      <c r="K41" s="34"/>
      <c r="L41" s="34"/>
    </row>
    <row r="42" spans="1:12" ht="11.25">
      <c r="A42" s="29">
        <v>33</v>
      </c>
      <c r="B42" s="32" t="s">
        <v>22</v>
      </c>
      <c r="C42" s="34">
        <v>1569100</v>
      </c>
      <c r="D42" s="34">
        <v>1569100</v>
      </c>
      <c r="E42" s="34">
        <v>163216.04</v>
      </c>
      <c r="F42" s="41">
        <f t="shared" si="3"/>
        <v>0.1040188898094449</v>
      </c>
      <c r="G42" s="34">
        <v>1118815.73</v>
      </c>
      <c r="H42" s="41">
        <f t="shared" si="4"/>
        <v>0.71303022751896</v>
      </c>
      <c r="I42" s="37">
        <f t="shared" si="2"/>
        <v>450284.27</v>
      </c>
      <c r="J42" s="34"/>
      <c r="K42" s="34"/>
      <c r="L42" s="34"/>
    </row>
    <row r="43" spans="1:12" ht="11.25">
      <c r="A43" s="29">
        <v>34</v>
      </c>
      <c r="B43" s="32" t="s">
        <v>23</v>
      </c>
      <c r="C43" s="34">
        <v>130000</v>
      </c>
      <c r="D43" s="34">
        <v>130000</v>
      </c>
      <c r="E43" s="35">
        <v>0</v>
      </c>
      <c r="F43" s="41">
        <f t="shared" si="3"/>
        <v>0</v>
      </c>
      <c r="G43" s="35">
        <v>0</v>
      </c>
      <c r="H43" s="41">
        <f t="shared" si="4"/>
        <v>0</v>
      </c>
      <c r="I43" s="37">
        <f t="shared" si="2"/>
        <v>130000</v>
      </c>
      <c r="J43" s="34"/>
      <c r="K43" s="34"/>
      <c r="L43" s="34"/>
    </row>
    <row r="44" spans="1:12" ht="11.25">
      <c r="A44" s="29">
        <v>35</v>
      </c>
      <c r="B44" s="30" t="s">
        <v>33</v>
      </c>
      <c r="C44" s="37">
        <f>C10+C39</f>
        <v>273839981</v>
      </c>
      <c r="D44" s="37">
        <f>D10+D39</f>
        <v>273839981</v>
      </c>
      <c r="E44" s="37">
        <f>E10+E39</f>
        <v>44147256.55999999</v>
      </c>
      <c r="F44" s="42">
        <f t="shared" si="3"/>
        <v>0.16121552593885108</v>
      </c>
      <c r="G44" s="37">
        <f>G10+G39</f>
        <v>183079571.02</v>
      </c>
      <c r="H44" s="41">
        <f t="shared" si="4"/>
        <v>0.6685640655956663</v>
      </c>
      <c r="I44" s="37">
        <f t="shared" si="2"/>
        <v>90760409.97999999</v>
      </c>
      <c r="J44" s="34"/>
      <c r="K44" s="34"/>
      <c r="L44" s="34"/>
    </row>
    <row r="45" spans="1:12" ht="11.25">
      <c r="A45" s="29">
        <v>36</v>
      </c>
      <c r="B45" s="30" t="s">
        <v>34</v>
      </c>
      <c r="C45" s="35"/>
      <c r="D45" s="35"/>
      <c r="E45" s="38">
        <v>0</v>
      </c>
      <c r="F45" s="42"/>
      <c r="G45" s="38">
        <v>0</v>
      </c>
      <c r="H45" s="41"/>
      <c r="I45" s="35"/>
      <c r="J45" s="34"/>
      <c r="K45" s="34"/>
      <c r="L45" s="34"/>
    </row>
    <row r="46" spans="1:12" ht="11.25">
      <c r="A46" s="29">
        <v>37</v>
      </c>
      <c r="B46" s="30" t="s">
        <v>35</v>
      </c>
      <c r="C46" s="37">
        <f>C44</f>
        <v>273839981</v>
      </c>
      <c r="D46" s="37">
        <f>D44</f>
        <v>273839981</v>
      </c>
      <c r="E46" s="37">
        <f>E44</f>
        <v>44147256.55999999</v>
      </c>
      <c r="F46" s="42">
        <f>(E46/D46)</f>
        <v>0.16121552593885108</v>
      </c>
      <c r="G46" s="37">
        <f>G44</f>
        <v>183079571.02</v>
      </c>
      <c r="H46" s="42">
        <f>(E46/D46)</f>
        <v>0.16121552593885108</v>
      </c>
      <c r="I46" s="37">
        <f t="shared" si="2"/>
        <v>90760409.97999999</v>
      </c>
      <c r="J46" s="34"/>
      <c r="K46" s="34"/>
      <c r="L46" s="34"/>
    </row>
    <row r="47" spans="1:12" ht="11.25">
      <c r="A47" s="29">
        <v>38</v>
      </c>
      <c r="B47" s="32" t="s">
        <v>36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4"/>
      <c r="K47" s="34"/>
      <c r="L47" s="34"/>
    </row>
    <row r="48" spans="1:12" ht="11.25">
      <c r="A48" s="31"/>
      <c r="B48" s="32"/>
      <c r="C48" s="35"/>
      <c r="D48" s="35"/>
      <c r="E48" s="35"/>
      <c r="F48" s="35"/>
      <c r="G48" s="35"/>
      <c r="H48" s="35"/>
      <c r="I48" s="35"/>
      <c r="J48" s="34"/>
      <c r="K48" s="34"/>
      <c r="L48" s="34"/>
    </row>
    <row r="49" spans="1:12" ht="11.25">
      <c r="A49" s="31"/>
      <c r="B49" s="32"/>
      <c r="C49" s="35"/>
      <c r="D49" s="35"/>
      <c r="E49" s="35"/>
      <c r="F49" s="35"/>
      <c r="G49" s="35"/>
      <c r="H49" s="35"/>
      <c r="I49" s="35"/>
      <c r="J49" s="34"/>
      <c r="K49" s="34"/>
      <c r="L49" s="34"/>
    </row>
    <row r="50" spans="1:12" ht="11.25">
      <c r="A50" s="31"/>
      <c r="B50" s="32"/>
      <c r="C50" s="35"/>
      <c r="D50" s="35"/>
      <c r="E50" s="35"/>
      <c r="F50" s="35"/>
      <c r="G50" s="35"/>
      <c r="H50" s="35"/>
      <c r="I50" s="35"/>
      <c r="J50" s="34"/>
      <c r="K50" s="34"/>
      <c r="L50" s="34"/>
    </row>
    <row r="51" spans="1:12" ht="11.25">
      <c r="A51" s="31"/>
      <c r="B51" s="32"/>
      <c r="C51" s="35"/>
      <c r="D51" s="35"/>
      <c r="E51" s="35"/>
      <c r="F51" s="35"/>
      <c r="G51" s="35"/>
      <c r="H51" s="35"/>
      <c r="I51" s="35"/>
      <c r="J51" s="34"/>
      <c r="K51" s="34"/>
      <c r="L51" s="34"/>
    </row>
    <row r="52" spans="1:12" ht="11.25">
      <c r="A52" s="31"/>
      <c r="B52" s="32"/>
      <c r="C52" s="35"/>
      <c r="D52" s="35"/>
      <c r="E52" s="35"/>
      <c r="F52" s="35"/>
      <c r="G52" s="35"/>
      <c r="H52" s="35"/>
      <c r="I52" s="35"/>
      <c r="J52" s="34"/>
      <c r="K52" s="34"/>
      <c r="L52" s="34"/>
    </row>
    <row r="53" spans="1:12" ht="11.25">
      <c r="A53" s="31"/>
      <c r="B53" s="32"/>
      <c r="C53" s="35"/>
      <c r="D53" s="35"/>
      <c r="E53" s="35"/>
      <c r="F53" s="35"/>
      <c r="G53" s="35"/>
      <c r="H53" s="35"/>
      <c r="I53" s="35"/>
      <c r="J53" s="34"/>
      <c r="K53" s="34"/>
      <c r="L53" s="34"/>
    </row>
    <row r="54" spans="1:12" ht="11.25">
      <c r="A54" s="31"/>
      <c r="B54" s="32"/>
      <c r="C54" s="35"/>
      <c r="D54" s="35"/>
      <c r="E54" s="35"/>
      <c r="F54" s="35"/>
      <c r="G54" s="35"/>
      <c r="H54" s="35"/>
      <c r="I54" s="35"/>
      <c r="J54" s="34"/>
      <c r="K54" s="34"/>
      <c r="L54" s="34"/>
    </row>
    <row r="55" spans="1:12" ht="11.25">
      <c r="A55" s="31"/>
      <c r="B55" s="32"/>
      <c r="C55" s="35"/>
      <c r="D55" s="35"/>
      <c r="E55" s="35"/>
      <c r="F55" s="35"/>
      <c r="G55" s="35"/>
      <c r="H55" s="35"/>
      <c r="I55" s="35"/>
      <c r="J55" s="34"/>
      <c r="K55" s="34"/>
      <c r="L55" s="34"/>
    </row>
    <row r="56" spans="1:12" ht="11.25">
      <c r="A56" s="31"/>
      <c r="B56" s="32"/>
      <c r="C56" s="35"/>
      <c r="D56" s="35"/>
      <c r="E56" s="35"/>
      <c r="F56" s="35"/>
      <c r="G56" s="35"/>
      <c r="H56" s="35"/>
      <c r="I56" s="35"/>
      <c r="J56" s="34"/>
      <c r="K56" s="34"/>
      <c r="L56" s="34"/>
    </row>
    <row r="57" spans="1:12" ht="11.25">
      <c r="A57" s="31"/>
      <c r="B57" s="32"/>
      <c r="C57" s="35"/>
      <c r="D57" s="35"/>
      <c r="E57" s="35"/>
      <c r="F57" s="35"/>
      <c r="G57" s="35"/>
      <c r="H57" s="35"/>
      <c r="I57" s="35"/>
      <c r="J57" s="34"/>
      <c r="K57" s="34"/>
      <c r="L57" s="34"/>
    </row>
    <row r="58" spans="1:12" ht="11.25">
      <c r="A58" s="31"/>
      <c r="B58" s="32"/>
      <c r="C58" s="35"/>
      <c r="D58" s="35"/>
      <c r="E58" s="35"/>
      <c r="F58" s="35"/>
      <c r="G58" s="35"/>
      <c r="H58" s="35"/>
      <c r="I58" s="35"/>
      <c r="J58" s="34"/>
      <c r="K58" s="34"/>
      <c r="L58" s="34"/>
    </row>
    <row r="59" spans="1:12" ht="11.25">
      <c r="A59" s="31"/>
      <c r="B59" s="32"/>
      <c r="C59" s="35"/>
      <c r="D59" s="35"/>
      <c r="E59" s="35"/>
      <c r="F59" s="35"/>
      <c r="G59" s="35"/>
      <c r="H59" s="35"/>
      <c r="I59" s="35"/>
      <c r="J59" s="34"/>
      <c r="K59" s="34"/>
      <c r="L59" s="34"/>
    </row>
    <row r="60" spans="1:12" ht="11.25">
      <c r="A60" s="31"/>
      <c r="B60" s="32"/>
      <c r="C60" s="35"/>
      <c r="D60" s="35"/>
      <c r="E60" s="35"/>
      <c r="F60" s="35"/>
      <c r="G60" s="35"/>
      <c r="H60" s="35"/>
      <c r="I60" s="35"/>
      <c r="J60" s="34"/>
      <c r="K60" s="34"/>
      <c r="L60" s="34"/>
    </row>
    <row r="61" spans="1:12" ht="11.25">
      <c r="A61" s="31"/>
      <c r="B61" s="32"/>
      <c r="C61" s="35"/>
      <c r="D61" s="35"/>
      <c r="E61" s="35"/>
      <c r="F61" s="35"/>
      <c r="G61" s="35"/>
      <c r="H61" s="35"/>
      <c r="I61" s="35"/>
      <c r="J61" s="34"/>
      <c r="K61" s="34"/>
      <c r="L61" s="34"/>
    </row>
    <row r="62" spans="1:12" ht="11.25">
      <c r="A62" s="31"/>
      <c r="B62" s="32"/>
      <c r="C62" s="35"/>
      <c r="D62" s="35"/>
      <c r="E62" s="35"/>
      <c r="F62" s="35"/>
      <c r="G62" s="35"/>
      <c r="H62" s="35"/>
      <c r="I62" s="35"/>
      <c r="J62" s="34"/>
      <c r="K62" s="34"/>
      <c r="L62" s="34"/>
    </row>
    <row r="63" spans="1:12" ht="11.25">
      <c r="A63" s="27"/>
      <c r="B63" s="27"/>
      <c r="C63" s="37"/>
      <c r="D63" s="37"/>
      <c r="E63" s="37"/>
      <c r="F63" s="111" t="s">
        <v>421</v>
      </c>
      <c r="G63" s="111"/>
      <c r="H63" s="111" t="s">
        <v>422</v>
      </c>
      <c r="I63" s="111"/>
      <c r="J63" s="37"/>
      <c r="K63" s="37"/>
      <c r="L63" s="34"/>
    </row>
    <row r="64" spans="1:13" ht="22.5">
      <c r="A64" s="28" t="s">
        <v>5</v>
      </c>
      <c r="B64" s="28" t="s">
        <v>37</v>
      </c>
      <c r="C64" s="39" t="s">
        <v>425</v>
      </c>
      <c r="D64" s="39" t="s">
        <v>420</v>
      </c>
      <c r="E64" s="39" t="s">
        <v>426</v>
      </c>
      <c r="F64" s="39" t="s">
        <v>213</v>
      </c>
      <c r="G64" s="39" t="s">
        <v>292</v>
      </c>
      <c r="H64" s="39" t="str">
        <f>F64</f>
        <v>No Bimestre</v>
      </c>
      <c r="I64" s="39" t="s">
        <v>292</v>
      </c>
      <c r="J64" s="56"/>
      <c r="K64" s="56"/>
      <c r="L64" s="39"/>
      <c r="M64" s="39"/>
    </row>
    <row r="65" spans="1:13" ht="21">
      <c r="A65" s="29">
        <v>36</v>
      </c>
      <c r="B65" s="30" t="s">
        <v>39</v>
      </c>
      <c r="C65" s="37">
        <f>C66+C70+C74+C73</f>
        <v>263097425</v>
      </c>
      <c r="D65" s="37">
        <f aca="true" t="shared" si="5" ref="D65:I65">D66+D70</f>
        <v>23053268.19</v>
      </c>
      <c r="E65" s="37">
        <f>E66+E70+E73+E74</f>
        <v>286150693.19</v>
      </c>
      <c r="F65" s="37">
        <f t="shared" si="5"/>
        <v>41541342.93</v>
      </c>
      <c r="G65" s="37">
        <f t="shared" si="5"/>
        <v>178308337.75</v>
      </c>
      <c r="H65" s="37">
        <f t="shared" si="5"/>
        <v>35149992.33</v>
      </c>
      <c r="I65" s="37">
        <f t="shared" si="5"/>
        <v>145093558.78</v>
      </c>
      <c r="J65" s="37"/>
      <c r="K65" s="58"/>
      <c r="L65" s="42"/>
      <c r="M65" s="37"/>
    </row>
    <row r="66" spans="1:13" ht="11.25">
      <c r="A66" s="29">
        <v>37</v>
      </c>
      <c r="B66" s="30" t="s">
        <v>40</v>
      </c>
      <c r="C66" s="37">
        <f>C67+C68+C69</f>
        <v>220774945</v>
      </c>
      <c r="D66" s="37">
        <f aca="true" t="shared" si="6" ref="D66:I66">D67+D68+D69</f>
        <v>4527714.44</v>
      </c>
      <c r="E66" s="37">
        <f t="shared" si="6"/>
        <v>225302659.44</v>
      </c>
      <c r="F66" s="37">
        <f t="shared" si="6"/>
        <v>33812474.91</v>
      </c>
      <c r="G66" s="37">
        <f t="shared" si="6"/>
        <v>157105755.12</v>
      </c>
      <c r="H66" s="37">
        <f t="shared" si="6"/>
        <v>33211292.81</v>
      </c>
      <c r="I66" s="37">
        <f t="shared" si="6"/>
        <v>135626922.22</v>
      </c>
      <c r="J66" s="37"/>
      <c r="K66" s="58"/>
      <c r="L66" s="42"/>
      <c r="M66" s="37"/>
    </row>
    <row r="67" spans="1:13" ht="11.25">
      <c r="A67" s="29">
        <v>38</v>
      </c>
      <c r="B67" s="32" t="s">
        <v>41</v>
      </c>
      <c r="C67" s="34">
        <v>119252600</v>
      </c>
      <c r="D67" s="34">
        <v>-6332327.44</v>
      </c>
      <c r="E67" s="34">
        <f>C67+D67</f>
        <v>112920272.56</v>
      </c>
      <c r="F67" s="34">
        <v>17343761.8</v>
      </c>
      <c r="G67" s="34">
        <v>68500610.42</v>
      </c>
      <c r="H67" s="34">
        <v>17336534.97</v>
      </c>
      <c r="I67" s="34">
        <v>68405416.93</v>
      </c>
      <c r="J67" s="35"/>
      <c r="K67" s="57"/>
      <c r="L67" s="42"/>
      <c r="M67" s="37"/>
    </row>
    <row r="68" spans="1:13" ht="11.25">
      <c r="A68" s="29">
        <v>39</v>
      </c>
      <c r="B68" s="32" t="s">
        <v>42</v>
      </c>
      <c r="C68" s="34">
        <v>800000</v>
      </c>
      <c r="D68" s="35">
        <v>-400000</v>
      </c>
      <c r="E68" s="34">
        <f aca="true" t="shared" si="7" ref="E68:E74">C68+D68</f>
        <v>400000</v>
      </c>
      <c r="F68" s="34">
        <v>0</v>
      </c>
      <c r="G68" s="34">
        <v>285823.31</v>
      </c>
      <c r="H68" s="34">
        <v>0</v>
      </c>
      <c r="I68" s="34">
        <v>285823.31</v>
      </c>
      <c r="J68" s="35"/>
      <c r="K68" s="57"/>
      <c r="L68" s="42"/>
      <c r="M68" s="37"/>
    </row>
    <row r="69" spans="1:13" ht="11.25">
      <c r="A69" s="29">
        <v>40</v>
      </c>
      <c r="B69" s="32" t="s">
        <v>43</v>
      </c>
      <c r="C69" s="34">
        <v>100722345</v>
      </c>
      <c r="D69" s="34">
        <v>11260041.88</v>
      </c>
      <c r="E69" s="34">
        <f t="shared" si="7"/>
        <v>111982386.88</v>
      </c>
      <c r="F69" s="34">
        <v>16468713.11</v>
      </c>
      <c r="G69" s="34">
        <v>88319321.39</v>
      </c>
      <c r="H69" s="34">
        <v>15874757.84</v>
      </c>
      <c r="I69" s="34">
        <v>66935681.98</v>
      </c>
      <c r="J69" s="34"/>
      <c r="K69" s="57"/>
      <c r="L69" s="42"/>
      <c r="M69" s="37"/>
    </row>
    <row r="70" spans="1:13" ht="11.25">
      <c r="A70" s="29">
        <v>41</v>
      </c>
      <c r="B70" s="30" t="s">
        <v>44</v>
      </c>
      <c r="C70" s="37">
        <f>C71+C72</f>
        <v>25739150</v>
      </c>
      <c r="D70" s="37">
        <f>D71+D72</f>
        <v>18525553.75</v>
      </c>
      <c r="E70" s="37">
        <f>C70+D70</f>
        <v>44264703.75</v>
      </c>
      <c r="F70" s="37">
        <f>F71+F72</f>
        <v>7728868.0200000005</v>
      </c>
      <c r="G70" s="37">
        <f>G71+G72</f>
        <v>21202582.630000003</v>
      </c>
      <c r="H70" s="37">
        <f>H71+H72</f>
        <v>1938699.52</v>
      </c>
      <c r="I70" s="37">
        <f>I71+I72</f>
        <v>9466636.559999999</v>
      </c>
      <c r="J70" s="37"/>
      <c r="K70" s="58"/>
      <c r="L70" s="42"/>
      <c r="M70" s="37"/>
    </row>
    <row r="71" spans="1:13" ht="11.25">
      <c r="A71" s="29">
        <v>42</v>
      </c>
      <c r="B71" s="32" t="s">
        <v>38</v>
      </c>
      <c r="C71" s="34">
        <v>19247150</v>
      </c>
      <c r="D71" s="34">
        <v>19308553.75</v>
      </c>
      <c r="E71" s="34">
        <f t="shared" si="7"/>
        <v>38555703.75</v>
      </c>
      <c r="F71" s="34">
        <v>7022965.16</v>
      </c>
      <c r="G71" s="34">
        <v>17916247.21</v>
      </c>
      <c r="H71" s="34">
        <v>1232796.66</v>
      </c>
      <c r="I71" s="34">
        <v>6180301.14</v>
      </c>
      <c r="J71" s="34"/>
      <c r="K71" s="57"/>
      <c r="L71" s="42"/>
      <c r="M71" s="37"/>
    </row>
    <row r="72" spans="1:13" ht="11.25">
      <c r="A72" s="29">
        <v>43</v>
      </c>
      <c r="B72" s="32" t="s">
        <v>45</v>
      </c>
      <c r="C72" s="34">
        <v>6492000</v>
      </c>
      <c r="D72" s="35">
        <v>-783000</v>
      </c>
      <c r="E72" s="34">
        <f t="shared" si="7"/>
        <v>5709000</v>
      </c>
      <c r="F72" s="34">
        <v>705902.86</v>
      </c>
      <c r="G72" s="34">
        <v>3286335.42</v>
      </c>
      <c r="H72" s="34">
        <v>705902.86</v>
      </c>
      <c r="I72" s="34">
        <v>3286335.42</v>
      </c>
      <c r="J72" s="35"/>
      <c r="K72" s="57"/>
      <c r="L72" s="42"/>
      <c r="M72" s="37"/>
    </row>
    <row r="73" spans="1:13" ht="11.25">
      <c r="A73" s="29">
        <v>44</v>
      </c>
      <c r="B73" s="30" t="s">
        <v>46</v>
      </c>
      <c r="C73" s="35">
        <v>200000</v>
      </c>
      <c r="D73" s="35">
        <v>0</v>
      </c>
      <c r="E73" s="35">
        <v>200000</v>
      </c>
      <c r="F73" s="38">
        <v>0</v>
      </c>
      <c r="G73" s="38">
        <v>0</v>
      </c>
      <c r="H73" s="38">
        <v>0</v>
      </c>
      <c r="I73" s="38">
        <v>0</v>
      </c>
      <c r="J73" s="38"/>
      <c r="K73" s="38"/>
      <c r="L73" s="38"/>
      <c r="M73" s="37"/>
    </row>
    <row r="74" spans="1:13" ht="11.25">
      <c r="A74" s="29">
        <v>45</v>
      </c>
      <c r="B74" s="30" t="s">
        <v>47</v>
      </c>
      <c r="C74" s="37">
        <v>16383330</v>
      </c>
      <c r="D74" s="35">
        <v>0</v>
      </c>
      <c r="E74" s="37">
        <f t="shared" si="7"/>
        <v>16383330</v>
      </c>
      <c r="F74" s="38">
        <v>0</v>
      </c>
      <c r="G74" s="38">
        <v>0</v>
      </c>
      <c r="H74" s="38">
        <v>0</v>
      </c>
      <c r="I74" s="38">
        <v>0</v>
      </c>
      <c r="J74" s="38"/>
      <c r="K74" s="38"/>
      <c r="L74" s="38"/>
      <c r="M74" s="37"/>
    </row>
    <row r="75" spans="1:13" ht="11.25">
      <c r="A75" s="29">
        <v>46</v>
      </c>
      <c r="B75" s="30" t="s">
        <v>48</v>
      </c>
      <c r="C75" s="37">
        <f>C76</f>
        <v>10742556</v>
      </c>
      <c r="D75" s="38">
        <f aca="true" t="shared" si="8" ref="D75:I75">D77</f>
        <v>593000</v>
      </c>
      <c r="E75" s="37">
        <f t="shared" si="8"/>
        <v>11335556</v>
      </c>
      <c r="F75" s="37">
        <f t="shared" si="8"/>
        <v>2073557.45</v>
      </c>
      <c r="G75" s="37">
        <f t="shared" si="8"/>
        <v>8102515.8</v>
      </c>
      <c r="H75" s="37">
        <f t="shared" si="8"/>
        <v>2073557.45</v>
      </c>
      <c r="I75" s="37">
        <f t="shared" si="8"/>
        <v>8096064.1</v>
      </c>
      <c r="J75" s="38"/>
      <c r="K75" s="58"/>
      <c r="L75" s="42"/>
      <c r="M75" s="37"/>
    </row>
    <row r="76" spans="1:13" ht="11.25">
      <c r="A76" s="29">
        <v>47</v>
      </c>
      <c r="B76" s="30" t="s">
        <v>40</v>
      </c>
      <c r="C76" s="37">
        <f>C77</f>
        <v>10742556</v>
      </c>
      <c r="D76" s="38">
        <f aca="true" t="shared" si="9" ref="D76:I76">D77</f>
        <v>593000</v>
      </c>
      <c r="E76" s="37">
        <f t="shared" si="9"/>
        <v>11335556</v>
      </c>
      <c r="F76" s="37">
        <f t="shared" si="9"/>
        <v>2073557.45</v>
      </c>
      <c r="G76" s="37">
        <f t="shared" si="9"/>
        <v>8102515.8</v>
      </c>
      <c r="H76" s="37">
        <f t="shared" si="9"/>
        <v>2073557.45</v>
      </c>
      <c r="I76" s="37">
        <f t="shared" si="9"/>
        <v>8096064.1</v>
      </c>
      <c r="J76" s="38"/>
      <c r="K76" s="58"/>
      <c r="L76" s="42"/>
      <c r="M76" s="37"/>
    </row>
    <row r="77" spans="1:13" ht="11.25">
      <c r="A77" s="29">
        <v>48</v>
      </c>
      <c r="B77" s="32" t="s">
        <v>41</v>
      </c>
      <c r="C77" s="34">
        <v>10742556</v>
      </c>
      <c r="D77" s="35">
        <v>593000</v>
      </c>
      <c r="E77" s="34">
        <f>C77+D77</f>
        <v>11335556</v>
      </c>
      <c r="F77" s="34">
        <v>2073557.45</v>
      </c>
      <c r="G77" s="34">
        <v>8102515.8</v>
      </c>
      <c r="H77" s="34">
        <v>2073557.45</v>
      </c>
      <c r="I77" s="34">
        <v>8096064.1</v>
      </c>
      <c r="J77" s="35"/>
      <c r="K77" s="57"/>
      <c r="L77" s="42"/>
      <c r="M77" s="37"/>
    </row>
    <row r="78" spans="1:13" ht="11.25">
      <c r="A78" s="29">
        <v>49</v>
      </c>
      <c r="B78" s="30" t="s">
        <v>49</v>
      </c>
      <c r="C78" s="38">
        <f aca="true" t="shared" si="10" ref="C78:I78">C65+C75</f>
        <v>273839981</v>
      </c>
      <c r="D78" s="38">
        <f t="shared" si="10"/>
        <v>23646268.19</v>
      </c>
      <c r="E78" s="38">
        <f t="shared" si="10"/>
        <v>297486249.19</v>
      </c>
      <c r="F78" s="38">
        <f t="shared" si="10"/>
        <v>43614900.38</v>
      </c>
      <c r="G78" s="38">
        <f t="shared" si="10"/>
        <v>186410853.55</v>
      </c>
      <c r="H78" s="38">
        <f t="shared" si="10"/>
        <v>37223549.78</v>
      </c>
      <c r="I78" s="38">
        <f t="shared" si="10"/>
        <v>153189622.88</v>
      </c>
      <c r="J78" s="38"/>
      <c r="K78" s="58"/>
      <c r="L78" s="42"/>
      <c r="M78" s="37"/>
    </row>
    <row r="79" spans="1:13" ht="21">
      <c r="A79" s="29">
        <v>50</v>
      </c>
      <c r="B79" s="30" t="s">
        <v>50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/>
      <c r="K79" s="38"/>
      <c r="L79" s="38"/>
      <c r="M79" s="38"/>
    </row>
    <row r="80" spans="1:13" ht="11.25">
      <c r="A80" s="29">
        <v>51</v>
      </c>
      <c r="B80" s="32" t="s">
        <v>51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/>
      <c r="K80" s="35"/>
      <c r="L80" s="35"/>
      <c r="M80" s="35"/>
    </row>
    <row r="81" spans="1:13" ht="11.25">
      <c r="A81" s="29">
        <v>52</v>
      </c>
      <c r="B81" s="32" t="s">
        <v>52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/>
      <c r="K81" s="35"/>
      <c r="L81" s="35"/>
      <c r="M81" s="35"/>
    </row>
    <row r="82" spans="1:13" ht="11.25">
      <c r="A82" s="29">
        <v>53</v>
      </c>
      <c r="B82" s="32" t="s">
        <v>53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/>
      <c r="K82" s="35"/>
      <c r="L82" s="35"/>
      <c r="M82" s="35"/>
    </row>
    <row r="83" spans="1:13" ht="11.25">
      <c r="A83" s="29">
        <v>54</v>
      </c>
      <c r="B83" s="32" t="s">
        <v>54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/>
      <c r="K83" s="35"/>
      <c r="L83" s="35"/>
      <c r="M83" s="35"/>
    </row>
    <row r="84" spans="1:13" ht="11.25">
      <c r="A84" s="29">
        <v>55</v>
      </c>
      <c r="B84" s="32" t="s">
        <v>55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/>
      <c r="K84" s="35"/>
      <c r="L84" s="35"/>
      <c r="M84" s="35"/>
    </row>
    <row r="85" spans="1:13" ht="11.25">
      <c r="A85" s="29">
        <v>56</v>
      </c>
      <c r="B85" s="32" t="s">
        <v>56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/>
      <c r="K85" s="35"/>
      <c r="L85" s="35"/>
      <c r="M85" s="35"/>
    </row>
    <row r="86" spans="1:13" ht="21">
      <c r="A86" s="29">
        <v>57</v>
      </c>
      <c r="B86" s="30" t="s">
        <v>57</v>
      </c>
      <c r="C86" s="38"/>
      <c r="D86" s="38">
        <f aca="true" t="shared" si="11" ref="D86:I86">D78+D79</f>
        <v>23646268.19</v>
      </c>
      <c r="E86" s="38">
        <f t="shared" si="11"/>
        <v>297486249.19</v>
      </c>
      <c r="F86" s="38">
        <f t="shared" si="11"/>
        <v>43614900.38</v>
      </c>
      <c r="G86" s="38">
        <f t="shared" si="11"/>
        <v>186410853.55</v>
      </c>
      <c r="H86" s="38">
        <f t="shared" si="11"/>
        <v>37223549.78</v>
      </c>
      <c r="I86" s="38">
        <f t="shared" si="11"/>
        <v>153189622.88</v>
      </c>
      <c r="J86" s="38"/>
      <c r="K86" s="58"/>
      <c r="L86" s="42"/>
      <c r="M86" s="37"/>
    </row>
    <row r="87" spans="1:13" ht="11.25">
      <c r="A87" s="29">
        <v>58</v>
      </c>
      <c r="B87" s="30" t="s">
        <v>58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f>E44-H86</f>
        <v>6923706.779999986</v>
      </c>
      <c r="I87" s="38">
        <f>G44-I86</f>
        <v>29889948.140000015</v>
      </c>
      <c r="J87" s="38"/>
      <c r="K87" s="58"/>
      <c r="L87" s="42"/>
      <c r="M87" s="37"/>
    </row>
    <row r="88" spans="1:13" ht="11.25">
      <c r="A88" s="29">
        <v>59</v>
      </c>
      <c r="B88" s="30" t="s">
        <v>59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f>H86+H87</f>
        <v>44147256.55999999</v>
      </c>
      <c r="I88" s="38">
        <f>I86+I87</f>
        <v>183079571.02</v>
      </c>
      <c r="J88" s="63"/>
      <c r="K88" s="58"/>
      <c r="L88" s="42"/>
      <c r="M88" s="37"/>
    </row>
    <row r="89" spans="3:12" ht="11.25"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3:12" ht="11.25"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3:12" ht="11.25"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3:12" ht="11.25"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3:12" ht="11.25"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3:12" ht="11.25"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3:12" ht="11.25"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3:12" ht="11.25"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3:12" ht="11.25"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3:12" ht="11.25"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104" spans="2:10" ht="11.25">
      <c r="B104" s="40" t="s">
        <v>428</v>
      </c>
      <c r="E104" s="110" t="s">
        <v>298</v>
      </c>
      <c r="F104" s="110"/>
      <c r="J104" s="33" t="s">
        <v>430</v>
      </c>
    </row>
    <row r="105" spans="2:10" ht="11.25">
      <c r="B105" s="40" t="s">
        <v>429</v>
      </c>
      <c r="E105" s="110" t="s">
        <v>431</v>
      </c>
      <c r="F105" s="110"/>
      <c r="J105" s="33" t="s">
        <v>375</v>
      </c>
    </row>
  </sheetData>
  <sheetProtection password="CADC" sheet="1"/>
  <mergeCells count="10">
    <mergeCell ref="A5:K5"/>
    <mergeCell ref="A1:K1"/>
    <mergeCell ref="A2:K2"/>
    <mergeCell ref="A3:K3"/>
    <mergeCell ref="E104:F104"/>
    <mergeCell ref="E105:F105"/>
    <mergeCell ref="F63:G63"/>
    <mergeCell ref="H63:I63"/>
    <mergeCell ref="E8:I8"/>
    <mergeCell ref="A7:K7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70" r:id="rId2"/>
  <rowBreaks count="1" manualBreakCount="1"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4"/>
  <sheetViews>
    <sheetView zoomScale="110" zoomScaleNormal="110" workbookViewId="0" topLeftCell="A1">
      <selection activeCell="C417" sqref="C417"/>
    </sheetView>
  </sheetViews>
  <sheetFormatPr defaultColWidth="6.8515625" defaultRowHeight="12.75" customHeight="1"/>
  <cols>
    <col min="1" max="1" width="6.28125" style="1" customWidth="1"/>
    <col min="2" max="2" width="6.421875" style="1" customWidth="1"/>
    <col min="3" max="3" width="29.8515625" style="1" bestFit="1" customWidth="1"/>
    <col min="4" max="4" width="15.57421875" style="1" bestFit="1" customWidth="1"/>
    <col min="5" max="5" width="14.140625" style="1" bestFit="1" customWidth="1"/>
    <col min="6" max="6" width="10.57421875" style="1" customWidth="1"/>
    <col min="7" max="7" width="14.140625" style="1" bestFit="1" customWidth="1"/>
    <col min="8" max="8" width="10.28125" style="1" customWidth="1"/>
    <col min="9" max="9" width="11.421875" style="1" customWidth="1"/>
    <col min="10" max="10" width="7.8515625" style="1" customWidth="1"/>
    <col min="11" max="11" width="8.8515625" style="1" customWidth="1"/>
    <col min="12" max="12" width="14.140625" style="1" bestFit="1" customWidth="1"/>
    <col min="13" max="16384" width="6.8515625" style="1" customWidth="1"/>
  </cols>
  <sheetData>
    <row r="1" spans="1:12" ht="12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2.75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 customHeight="1">
      <c r="A4" s="117" t="s">
        <v>533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2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2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8" spans="1:12" ht="12.75" customHeight="1">
      <c r="A8" s="118" t="s">
        <v>450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ht="15"/>
    <row r="10" spans="4:7" ht="17.25" customHeight="1">
      <c r="D10" s="119"/>
      <c r="E10" s="119"/>
      <c r="F10" s="119"/>
      <c r="G10" s="119"/>
    </row>
    <row r="11" spans="4:12" ht="12.75" customHeight="1">
      <c r="D11" s="119" t="s">
        <v>60</v>
      </c>
      <c r="E11" s="119" t="s">
        <v>451</v>
      </c>
      <c r="F11" s="102" t="s">
        <v>534</v>
      </c>
      <c r="H11" s="102" t="s">
        <v>535</v>
      </c>
      <c r="L11" s="119" t="s">
        <v>452</v>
      </c>
    </row>
    <row r="12" spans="1:12" ht="16.5">
      <c r="A12" s="2" t="s">
        <v>5</v>
      </c>
      <c r="B12" s="2" t="s">
        <v>61</v>
      </c>
      <c r="C12" s="2" t="s">
        <v>62</v>
      </c>
      <c r="D12" s="119"/>
      <c r="E12" s="119"/>
      <c r="F12" s="2" t="s">
        <v>453</v>
      </c>
      <c r="G12" s="2" t="s">
        <v>454</v>
      </c>
      <c r="H12" s="2" t="s">
        <v>453</v>
      </c>
      <c r="I12" s="119" t="s">
        <v>455</v>
      </c>
      <c r="J12" s="119" t="s">
        <v>456</v>
      </c>
      <c r="K12" s="119" t="s">
        <v>457</v>
      </c>
      <c r="L12" s="119"/>
    </row>
    <row r="13" spans="5:12" ht="12.75" customHeight="1">
      <c r="E13" s="119"/>
      <c r="I13" s="119"/>
      <c r="J13" s="119"/>
      <c r="K13" s="119"/>
      <c r="L13" s="119"/>
    </row>
    <row r="14" spans="1:12" ht="11.25" customHeight="1">
      <c r="A14" s="67">
        <v>1</v>
      </c>
      <c r="B14" s="113" t="s">
        <v>63</v>
      </c>
      <c r="C14" s="113"/>
      <c r="D14" s="68">
        <v>263097425</v>
      </c>
      <c r="E14" s="44">
        <v>286150693.19</v>
      </c>
      <c r="F14" s="44">
        <v>41541342.93</v>
      </c>
      <c r="G14" s="44">
        <v>178308337.75</v>
      </c>
      <c r="H14" s="44">
        <v>35149992.33</v>
      </c>
      <c r="I14" s="44">
        <v>145093558.78</v>
      </c>
      <c r="J14" s="44">
        <v>100</v>
      </c>
      <c r="K14" s="44">
        <v>50.71</v>
      </c>
      <c r="L14" s="44">
        <v>141057134.41</v>
      </c>
    </row>
    <row r="15" ht="12.75" customHeight="1" hidden="1"/>
    <row r="16" ht="0.75" customHeight="1"/>
    <row r="17" ht="1.5" customHeight="1"/>
    <row r="18" spans="1:12" ht="11.25" customHeight="1">
      <c r="A18" s="67">
        <v>2</v>
      </c>
      <c r="B18" s="69" t="s">
        <v>64</v>
      </c>
      <c r="C18" s="43" t="s">
        <v>65</v>
      </c>
      <c r="D18" s="44">
        <v>8739960</v>
      </c>
      <c r="E18" s="44">
        <v>8739960</v>
      </c>
      <c r="F18" s="44">
        <v>1107348.1300000001</v>
      </c>
      <c r="G18" s="44">
        <v>4555860.53</v>
      </c>
      <c r="H18" s="44">
        <v>1119413.34</v>
      </c>
      <c r="I18" s="44">
        <v>4481233.03</v>
      </c>
      <c r="J18" s="44">
        <v>3.08</v>
      </c>
      <c r="K18" s="44">
        <v>51.27</v>
      </c>
      <c r="L18" s="44">
        <v>4258726.97</v>
      </c>
    </row>
    <row r="19" ht="12.75" customHeight="1" hidden="1"/>
    <row r="20" ht="0.75" customHeight="1"/>
    <row r="21" ht="1.5" customHeight="1"/>
    <row r="22" spans="1:12" ht="11.25" customHeight="1">
      <c r="A22" s="70">
        <v>3</v>
      </c>
      <c r="B22" s="71" t="s">
        <v>66</v>
      </c>
      <c r="C22" s="45" t="s">
        <v>67</v>
      </c>
      <c r="D22" s="46">
        <v>8249960</v>
      </c>
      <c r="E22" s="46">
        <v>8249960</v>
      </c>
      <c r="F22" s="46">
        <v>1105160.1300000001</v>
      </c>
      <c r="G22" s="46">
        <v>4548766.03</v>
      </c>
      <c r="H22" s="46">
        <v>1117677.34</v>
      </c>
      <c r="I22" s="46">
        <v>4474590.53</v>
      </c>
      <c r="J22" s="46">
        <v>3.08</v>
      </c>
      <c r="K22" s="46">
        <v>54.24</v>
      </c>
      <c r="L22" s="46">
        <v>3775369.47</v>
      </c>
    </row>
    <row r="23" ht="12.75" customHeight="1" hidden="1"/>
    <row r="24" ht="0.75" customHeight="1"/>
    <row r="25" ht="1.5" customHeight="1"/>
    <row r="26" spans="1:12" ht="11.25" customHeight="1">
      <c r="A26" s="70">
        <v>4</v>
      </c>
      <c r="B26" s="71" t="s">
        <v>68</v>
      </c>
      <c r="C26" s="45" t="s">
        <v>69</v>
      </c>
      <c r="D26" s="46">
        <v>400000</v>
      </c>
      <c r="E26" s="46">
        <v>400000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400000</v>
      </c>
    </row>
    <row r="27" ht="12.75" customHeight="1" hidden="1"/>
    <row r="28" ht="0.75" customHeight="1"/>
    <row r="29" ht="1.5" customHeight="1"/>
    <row r="30" spans="1:12" ht="11.25" customHeight="1">
      <c r="A30" s="70">
        <v>5</v>
      </c>
      <c r="B30" s="71" t="s">
        <v>70</v>
      </c>
      <c r="C30" s="45" t="s">
        <v>71</v>
      </c>
      <c r="D30" s="46">
        <v>70000</v>
      </c>
      <c r="E30" s="46">
        <v>70000</v>
      </c>
      <c r="F30" s="46">
        <v>452</v>
      </c>
      <c r="G30" s="46">
        <v>2738.5</v>
      </c>
      <c r="H30" s="46">
        <v>0</v>
      </c>
      <c r="I30" s="46">
        <v>2286.5</v>
      </c>
      <c r="J30" s="46">
        <v>0</v>
      </c>
      <c r="K30" s="46">
        <v>3.27</v>
      </c>
      <c r="L30" s="46">
        <v>67713.5</v>
      </c>
    </row>
    <row r="31" ht="12.75" customHeight="1" hidden="1"/>
    <row r="32" ht="0.75" customHeight="1"/>
    <row r="33" ht="1.5" customHeight="1"/>
    <row r="34" spans="1:12" ht="11.25" customHeight="1">
      <c r="A34" s="70">
        <v>6</v>
      </c>
      <c r="B34" s="71" t="s">
        <v>72</v>
      </c>
      <c r="C34" s="45" t="s">
        <v>73</v>
      </c>
      <c r="D34" s="46">
        <v>20000</v>
      </c>
      <c r="E34" s="46">
        <v>20000</v>
      </c>
      <c r="F34" s="46">
        <v>1736</v>
      </c>
      <c r="G34" s="46">
        <v>4356</v>
      </c>
      <c r="H34" s="46">
        <v>1736</v>
      </c>
      <c r="I34" s="46">
        <v>4356</v>
      </c>
      <c r="J34" s="46">
        <v>0</v>
      </c>
      <c r="K34" s="46">
        <v>21.78</v>
      </c>
      <c r="L34" s="46">
        <v>15644</v>
      </c>
    </row>
    <row r="35" ht="12.75" customHeight="1" hidden="1"/>
    <row r="36" ht="0.75" customHeight="1"/>
    <row r="37" ht="1.5" customHeight="1"/>
    <row r="38" spans="1:12" ht="11.25" customHeight="1">
      <c r="A38" s="67">
        <v>7</v>
      </c>
      <c r="B38" s="69" t="s">
        <v>458</v>
      </c>
      <c r="C38" s="43" t="s">
        <v>459</v>
      </c>
      <c r="D38" s="44">
        <v>2000</v>
      </c>
      <c r="E38" s="44">
        <v>2000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2000</v>
      </c>
    </row>
    <row r="39" ht="12.75" customHeight="1" hidden="1"/>
    <row r="40" ht="0.75" customHeight="1"/>
    <row r="41" ht="1.5" customHeight="1"/>
    <row r="42" spans="1:12" ht="11.25" customHeight="1">
      <c r="A42" s="70">
        <v>8</v>
      </c>
      <c r="B42" s="71" t="s">
        <v>460</v>
      </c>
      <c r="C42" s="45" t="s">
        <v>461</v>
      </c>
      <c r="D42" s="46">
        <v>2000</v>
      </c>
      <c r="E42" s="46">
        <v>2000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2000</v>
      </c>
    </row>
    <row r="43" ht="12.75" customHeight="1" hidden="1"/>
    <row r="44" ht="0.75" customHeight="1"/>
    <row r="45" ht="1.5" customHeight="1"/>
    <row r="46" spans="1:12" ht="11.25" customHeight="1">
      <c r="A46" s="67">
        <v>9</v>
      </c>
      <c r="B46" s="69" t="s">
        <v>74</v>
      </c>
      <c r="C46" s="43" t="s">
        <v>75</v>
      </c>
      <c r="D46" s="44">
        <v>57226718</v>
      </c>
      <c r="E46" s="44">
        <v>55874298</v>
      </c>
      <c r="F46" s="44">
        <v>6727664.36</v>
      </c>
      <c r="G46" s="44">
        <v>31391231.86</v>
      </c>
      <c r="H46" s="44">
        <v>7535963.95</v>
      </c>
      <c r="I46" s="44">
        <v>28703567.8</v>
      </c>
      <c r="J46" s="44">
        <v>19.79</v>
      </c>
      <c r="K46" s="44">
        <v>51.370000000000005</v>
      </c>
      <c r="L46" s="44">
        <v>27170730.2</v>
      </c>
    </row>
    <row r="47" ht="12.75" customHeight="1" hidden="1"/>
    <row r="48" ht="0.75" customHeight="1"/>
    <row r="49" ht="1.5" customHeight="1"/>
    <row r="50" spans="1:12" ht="11.25" customHeight="1">
      <c r="A50" s="70">
        <v>10</v>
      </c>
      <c r="B50" s="71" t="s">
        <v>76</v>
      </c>
      <c r="C50" s="45" t="s">
        <v>69</v>
      </c>
      <c r="D50" s="46">
        <v>47509358</v>
      </c>
      <c r="E50" s="46">
        <v>47164315.14</v>
      </c>
      <c r="F50" s="46">
        <v>6655266.71</v>
      </c>
      <c r="G50" s="46">
        <v>31005014.86</v>
      </c>
      <c r="H50" s="46">
        <v>7463566.3</v>
      </c>
      <c r="I50" s="46">
        <v>28317350.8</v>
      </c>
      <c r="J50" s="46">
        <v>19.52</v>
      </c>
      <c r="K50" s="46">
        <v>60.04</v>
      </c>
      <c r="L50" s="46">
        <v>18846964.34</v>
      </c>
    </row>
    <row r="51" ht="12.75" customHeight="1" hidden="1"/>
    <row r="52" ht="0.75" customHeight="1"/>
    <row r="53" ht="1.5" customHeight="1"/>
    <row r="54" spans="1:12" ht="11.25" customHeight="1">
      <c r="A54" s="70">
        <v>11</v>
      </c>
      <c r="B54" s="71" t="s">
        <v>77</v>
      </c>
      <c r="C54" s="45" t="s">
        <v>78</v>
      </c>
      <c r="D54" s="46">
        <v>2140060</v>
      </c>
      <c r="E54" s="46">
        <v>1132682.86</v>
      </c>
      <c r="F54" s="46">
        <v>72397.65000000001</v>
      </c>
      <c r="G54" s="46">
        <v>386217</v>
      </c>
      <c r="H54" s="46">
        <v>72397.65000000001</v>
      </c>
      <c r="I54" s="46">
        <v>386217</v>
      </c>
      <c r="J54" s="46">
        <v>0.27</v>
      </c>
      <c r="K54" s="46">
        <v>34.1</v>
      </c>
      <c r="L54" s="46">
        <v>746465.86</v>
      </c>
    </row>
    <row r="55" ht="12.75" customHeight="1" hidden="1"/>
    <row r="56" ht="0.75" customHeight="1"/>
    <row r="57" ht="1.5" customHeight="1"/>
    <row r="58" spans="1:12" ht="11.25" customHeight="1">
      <c r="A58" s="70">
        <v>12</v>
      </c>
      <c r="B58" s="71" t="s">
        <v>79</v>
      </c>
      <c r="C58" s="45" t="s">
        <v>80</v>
      </c>
      <c r="D58" s="46">
        <v>2100</v>
      </c>
      <c r="E58" s="46">
        <v>2100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2100</v>
      </c>
    </row>
    <row r="59" ht="12.75" customHeight="1" hidden="1"/>
    <row r="60" ht="0.75" customHeight="1"/>
    <row r="61" ht="1.5" customHeight="1"/>
    <row r="62" spans="1:12" ht="11.25" customHeight="1">
      <c r="A62" s="70">
        <v>13</v>
      </c>
      <c r="B62" s="71" t="s">
        <v>81</v>
      </c>
      <c r="C62" s="45" t="s">
        <v>73</v>
      </c>
      <c r="D62" s="46">
        <v>20600</v>
      </c>
      <c r="E62" s="46">
        <v>20600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20600</v>
      </c>
    </row>
    <row r="63" ht="12.75" customHeight="1" hidden="1"/>
    <row r="64" ht="0.75" customHeight="1"/>
    <row r="65" ht="1.5" customHeight="1"/>
    <row r="66" spans="1:12" ht="11.25" customHeight="1">
      <c r="A66" s="70">
        <v>14</v>
      </c>
      <c r="B66" s="71" t="s">
        <v>82</v>
      </c>
      <c r="C66" s="45" t="s">
        <v>83</v>
      </c>
      <c r="D66" s="46">
        <v>7554600</v>
      </c>
      <c r="E66" s="46">
        <v>7554600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7554600</v>
      </c>
    </row>
    <row r="67" ht="12.75" customHeight="1" hidden="1"/>
    <row r="68" ht="0.75" customHeight="1"/>
    <row r="69" ht="1.5" customHeight="1"/>
    <row r="70" spans="1:12" ht="11.25" customHeight="1">
      <c r="A70" s="67">
        <v>15</v>
      </c>
      <c r="B70" s="69" t="s">
        <v>85</v>
      </c>
      <c r="C70" s="43" t="s">
        <v>86</v>
      </c>
      <c r="D70" s="44">
        <v>276800</v>
      </c>
      <c r="E70" s="44">
        <v>316800</v>
      </c>
      <c r="F70" s="44">
        <v>29041.95</v>
      </c>
      <c r="G70" s="44">
        <v>256839.34</v>
      </c>
      <c r="H70" s="44">
        <v>113530.78</v>
      </c>
      <c r="I70" s="44">
        <v>245303.02000000002</v>
      </c>
      <c r="J70" s="44">
        <v>0.17</v>
      </c>
      <c r="K70" s="44">
        <v>77.43</v>
      </c>
      <c r="L70" s="44">
        <v>71496.98</v>
      </c>
    </row>
    <row r="71" ht="12.75" customHeight="1" hidden="1"/>
    <row r="72" ht="0.75" customHeight="1"/>
    <row r="73" ht="1.5" customHeight="1"/>
    <row r="74" spans="1:12" ht="11.25" customHeight="1">
      <c r="A74" s="70">
        <v>16</v>
      </c>
      <c r="B74" s="71" t="s">
        <v>87</v>
      </c>
      <c r="C74" s="45" t="s">
        <v>88</v>
      </c>
      <c r="D74" s="46">
        <v>5000</v>
      </c>
      <c r="E74" s="46">
        <v>5000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5000</v>
      </c>
    </row>
    <row r="75" ht="12.75" customHeight="1" hidden="1"/>
    <row r="76" ht="0.75" customHeight="1"/>
    <row r="77" ht="1.5" customHeight="1"/>
    <row r="78" spans="1:12" ht="11.25" customHeight="1">
      <c r="A78" s="70">
        <v>17</v>
      </c>
      <c r="B78" s="71" t="s">
        <v>462</v>
      </c>
      <c r="C78" s="45" t="s">
        <v>463</v>
      </c>
      <c r="D78" s="46">
        <v>6000</v>
      </c>
      <c r="E78" s="46">
        <v>6000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6000</v>
      </c>
    </row>
    <row r="79" ht="12.75" customHeight="1" hidden="1"/>
    <row r="80" ht="0.75" customHeight="1"/>
    <row r="81" ht="1.5" customHeight="1"/>
    <row r="82" spans="1:12" ht="11.25" customHeight="1">
      <c r="A82" s="70">
        <v>18</v>
      </c>
      <c r="B82" s="71" t="s">
        <v>89</v>
      </c>
      <c r="C82" s="45" t="s">
        <v>90</v>
      </c>
      <c r="D82" s="46">
        <v>265800</v>
      </c>
      <c r="E82" s="46">
        <v>305800</v>
      </c>
      <c r="F82" s="46">
        <v>29041.95</v>
      </c>
      <c r="G82" s="46">
        <v>256839.34</v>
      </c>
      <c r="H82" s="46">
        <v>113530.78</v>
      </c>
      <c r="I82" s="46">
        <v>245303.02000000002</v>
      </c>
      <c r="J82" s="46">
        <v>0.17</v>
      </c>
      <c r="K82" s="46">
        <v>80.22</v>
      </c>
      <c r="L82" s="46">
        <v>60496.98</v>
      </c>
    </row>
    <row r="83" ht="12.75" customHeight="1" hidden="1"/>
    <row r="84" ht="0.75" customHeight="1"/>
    <row r="85" ht="1.5" customHeight="1"/>
    <row r="86" spans="1:12" ht="11.25" customHeight="1">
      <c r="A86" s="67">
        <v>19</v>
      </c>
      <c r="B86" s="69" t="s">
        <v>91</v>
      </c>
      <c r="C86" s="43" t="s">
        <v>92</v>
      </c>
      <c r="D86" s="44">
        <v>2096990</v>
      </c>
      <c r="E86" s="44">
        <v>2882360</v>
      </c>
      <c r="F86" s="44">
        <v>123557.3</v>
      </c>
      <c r="G86" s="44">
        <v>1618522.35</v>
      </c>
      <c r="H86" s="44">
        <v>285037.41000000003</v>
      </c>
      <c r="I86" s="44">
        <v>1158023.1500000001</v>
      </c>
      <c r="J86" s="44">
        <v>0.79</v>
      </c>
      <c r="K86" s="44">
        <v>40.18</v>
      </c>
      <c r="L86" s="44">
        <v>1724336.85</v>
      </c>
    </row>
    <row r="87" ht="12.75" customHeight="1" hidden="1"/>
    <row r="88" ht="0.75" customHeight="1"/>
    <row r="89" ht="1.5" customHeight="1"/>
    <row r="90" spans="1:12" ht="11.25" customHeight="1">
      <c r="A90" s="70">
        <v>20</v>
      </c>
      <c r="B90" s="71" t="s">
        <v>93</v>
      </c>
      <c r="C90" s="45" t="s">
        <v>94</v>
      </c>
      <c r="D90" s="46">
        <v>15900</v>
      </c>
      <c r="E90" s="46">
        <v>1900</v>
      </c>
      <c r="F90" s="46">
        <v>0</v>
      </c>
      <c r="G90" s="46">
        <v>1244.89</v>
      </c>
      <c r="H90" s="46">
        <v>0</v>
      </c>
      <c r="I90" s="46">
        <v>1244.89</v>
      </c>
      <c r="J90" s="46">
        <v>0</v>
      </c>
      <c r="K90" s="46">
        <v>65.52</v>
      </c>
      <c r="L90" s="46">
        <v>655.11</v>
      </c>
    </row>
    <row r="91" ht="12.75" customHeight="1" hidden="1"/>
    <row r="92" ht="0.75" customHeight="1"/>
    <row r="93" ht="1.5" customHeight="1"/>
    <row r="94" spans="1:12" ht="11.25" customHeight="1">
      <c r="A94" s="70">
        <v>21</v>
      </c>
      <c r="B94" s="71" t="s">
        <v>95</v>
      </c>
      <c r="C94" s="45" t="s">
        <v>96</v>
      </c>
      <c r="D94" s="46">
        <v>1000</v>
      </c>
      <c r="E94" s="46">
        <v>1000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1000</v>
      </c>
    </row>
    <row r="95" ht="12.75" customHeight="1" hidden="1"/>
    <row r="96" ht="0.75" customHeight="1"/>
    <row r="97" ht="1.5" customHeight="1"/>
    <row r="98" spans="1:12" ht="11.25" customHeight="1">
      <c r="A98" s="70">
        <v>22</v>
      </c>
      <c r="B98" s="71" t="s">
        <v>97</v>
      </c>
      <c r="C98" s="45" t="s">
        <v>98</v>
      </c>
      <c r="D98" s="46">
        <v>832300</v>
      </c>
      <c r="E98" s="46">
        <v>1449300</v>
      </c>
      <c r="F98" s="46">
        <v>47527.200000000004</v>
      </c>
      <c r="G98" s="46">
        <v>761075.74</v>
      </c>
      <c r="H98" s="46">
        <v>85200.7</v>
      </c>
      <c r="I98" s="46">
        <v>657155.9</v>
      </c>
      <c r="J98" s="46">
        <v>0.45</v>
      </c>
      <c r="K98" s="46">
        <v>45.34</v>
      </c>
      <c r="L98" s="46">
        <v>792144.1</v>
      </c>
    </row>
    <row r="99" ht="12.75" customHeight="1" hidden="1"/>
    <row r="100" ht="0.75" customHeight="1"/>
    <row r="101" ht="1.5" customHeight="1"/>
    <row r="102" spans="1:12" ht="11.25" customHeight="1">
      <c r="A102" s="70">
        <v>23</v>
      </c>
      <c r="B102" s="71" t="s">
        <v>99</v>
      </c>
      <c r="C102" s="45" t="s">
        <v>100</v>
      </c>
      <c r="D102" s="46">
        <v>1186590</v>
      </c>
      <c r="E102" s="46">
        <v>1368960</v>
      </c>
      <c r="F102" s="46">
        <v>65027.560000000005</v>
      </c>
      <c r="G102" s="46">
        <v>829780.88</v>
      </c>
      <c r="H102" s="46">
        <v>194834.17</v>
      </c>
      <c r="I102" s="46">
        <v>479201.52</v>
      </c>
      <c r="J102" s="46">
        <v>0.33</v>
      </c>
      <c r="K102" s="46">
        <v>35</v>
      </c>
      <c r="L102" s="46">
        <v>889758.48</v>
      </c>
    </row>
    <row r="103" ht="12.75" customHeight="1" hidden="1"/>
    <row r="104" ht="0.75" customHeight="1"/>
    <row r="105" ht="1.5" customHeight="1"/>
    <row r="106" spans="1:12" ht="11.25" customHeight="1">
      <c r="A106" s="70">
        <v>24</v>
      </c>
      <c r="B106" s="71" t="s">
        <v>101</v>
      </c>
      <c r="C106" s="45" t="s">
        <v>102</v>
      </c>
      <c r="D106" s="46">
        <v>61200</v>
      </c>
      <c r="E106" s="46">
        <v>61200</v>
      </c>
      <c r="F106" s="46">
        <v>11002.54</v>
      </c>
      <c r="G106" s="46">
        <v>26420.84</v>
      </c>
      <c r="H106" s="46">
        <v>5002.54</v>
      </c>
      <c r="I106" s="46">
        <v>20420.84</v>
      </c>
      <c r="J106" s="46">
        <v>0.01</v>
      </c>
      <c r="K106" s="46">
        <v>33.37</v>
      </c>
      <c r="L106" s="46">
        <v>40779.16</v>
      </c>
    </row>
    <row r="107" ht="12.75" customHeight="1" hidden="1"/>
    <row r="108" ht="0.75" customHeight="1"/>
    <row r="109" ht="1.5" customHeight="1"/>
    <row r="110" spans="1:12" ht="11.25" customHeight="1">
      <c r="A110" s="67">
        <v>25</v>
      </c>
      <c r="B110" s="69" t="s">
        <v>103</v>
      </c>
      <c r="C110" s="43" t="s">
        <v>104</v>
      </c>
      <c r="D110" s="44">
        <v>11263600</v>
      </c>
      <c r="E110" s="44">
        <v>11263600</v>
      </c>
      <c r="F110" s="44">
        <v>776878.6</v>
      </c>
      <c r="G110" s="44">
        <v>2721517</v>
      </c>
      <c r="H110" s="44">
        <v>783585.54</v>
      </c>
      <c r="I110" s="44">
        <v>2687868.39</v>
      </c>
      <c r="J110" s="44">
        <v>1.85</v>
      </c>
      <c r="K110" s="44">
        <v>23.86</v>
      </c>
      <c r="L110" s="44">
        <v>8575731.61</v>
      </c>
    </row>
    <row r="111" ht="12.75" customHeight="1" hidden="1"/>
    <row r="112" ht="0.75" customHeight="1"/>
    <row r="113" ht="1.5" customHeight="1"/>
    <row r="114" spans="1:12" ht="11.25" customHeight="1">
      <c r="A114" s="70">
        <v>26</v>
      </c>
      <c r="B114" s="71" t="s">
        <v>464</v>
      </c>
      <c r="C114" s="45" t="s">
        <v>69</v>
      </c>
      <c r="D114" s="46">
        <v>1000</v>
      </c>
      <c r="E114" s="46">
        <v>1000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1000</v>
      </c>
    </row>
    <row r="115" ht="12.75" customHeight="1" hidden="1"/>
    <row r="116" ht="0.75" customHeight="1"/>
    <row r="117" ht="1.5" customHeight="1"/>
    <row r="118" spans="1:12" ht="11.25" customHeight="1">
      <c r="A118" s="70">
        <v>27</v>
      </c>
      <c r="B118" s="71" t="s">
        <v>105</v>
      </c>
      <c r="C118" s="45" t="s">
        <v>106</v>
      </c>
      <c r="D118" s="46">
        <v>11262600</v>
      </c>
      <c r="E118" s="46">
        <v>11262600</v>
      </c>
      <c r="F118" s="46">
        <v>776878.6</v>
      </c>
      <c r="G118" s="46">
        <v>2721517</v>
      </c>
      <c r="H118" s="46">
        <v>783585.54</v>
      </c>
      <c r="I118" s="46">
        <v>2687868.39</v>
      </c>
      <c r="J118" s="46">
        <v>1.85</v>
      </c>
      <c r="K118" s="46">
        <v>23.87</v>
      </c>
      <c r="L118" s="46">
        <v>8574731.61</v>
      </c>
    </row>
    <row r="119" ht="12.75" customHeight="1" hidden="1"/>
    <row r="120" ht="0.75" customHeight="1"/>
    <row r="121" ht="1.5" customHeight="1"/>
    <row r="122" spans="1:12" ht="11.25" customHeight="1">
      <c r="A122" s="67">
        <v>28</v>
      </c>
      <c r="B122" s="69" t="s">
        <v>107</v>
      </c>
      <c r="C122" s="43" t="s">
        <v>108</v>
      </c>
      <c r="D122" s="44">
        <v>61906575</v>
      </c>
      <c r="E122" s="44">
        <v>65982575</v>
      </c>
      <c r="F122" s="44">
        <v>10273472.33</v>
      </c>
      <c r="G122" s="44">
        <v>52363263.97</v>
      </c>
      <c r="H122" s="44">
        <v>11926435.49</v>
      </c>
      <c r="I122" s="44">
        <v>44828428.410000004</v>
      </c>
      <c r="J122" s="44">
        <v>30.900000000000002</v>
      </c>
      <c r="K122" s="44">
        <v>67.94</v>
      </c>
      <c r="L122" s="44">
        <v>21154146.59</v>
      </c>
    </row>
    <row r="123" ht="12.75" customHeight="1" hidden="1"/>
    <row r="124" ht="0.75" customHeight="1"/>
    <row r="125" ht="1.5" customHeight="1"/>
    <row r="126" spans="1:12" ht="11.25" customHeight="1">
      <c r="A126" s="70">
        <v>29</v>
      </c>
      <c r="B126" s="71" t="s">
        <v>109</v>
      </c>
      <c r="C126" s="45" t="s">
        <v>110</v>
      </c>
      <c r="D126" s="46">
        <v>41329120</v>
      </c>
      <c r="E126" s="46">
        <v>41710120</v>
      </c>
      <c r="F126" s="46">
        <v>6084628.84</v>
      </c>
      <c r="G126" s="46">
        <v>33673420.38</v>
      </c>
      <c r="H126" s="46">
        <v>8256567.44</v>
      </c>
      <c r="I126" s="46">
        <v>29941213.01</v>
      </c>
      <c r="J126" s="46">
        <v>20.64</v>
      </c>
      <c r="K126" s="46">
        <v>71.78</v>
      </c>
      <c r="L126" s="46">
        <v>11768906.99</v>
      </c>
    </row>
    <row r="127" ht="12.75" customHeight="1" hidden="1"/>
    <row r="128" ht="0.75" customHeight="1"/>
    <row r="129" ht="1.5" customHeight="1"/>
    <row r="130" spans="1:12" ht="11.25" customHeight="1">
      <c r="A130" s="70">
        <v>30</v>
      </c>
      <c r="B130" s="71" t="s">
        <v>111</v>
      </c>
      <c r="C130" s="45" t="s">
        <v>112</v>
      </c>
      <c r="D130" s="46">
        <v>10000</v>
      </c>
      <c r="E130" s="46">
        <v>10000</v>
      </c>
      <c r="F130" s="46">
        <v>0</v>
      </c>
      <c r="G130" s="46">
        <v>391.8</v>
      </c>
      <c r="H130" s="46">
        <v>0</v>
      </c>
      <c r="I130" s="46">
        <v>391.8</v>
      </c>
      <c r="J130" s="46">
        <v>0</v>
      </c>
      <c r="K130" s="46">
        <v>3.92</v>
      </c>
      <c r="L130" s="46">
        <v>9608.2</v>
      </c>
    </row>
    <row r="131" ht="12.75" customHeight="1" hidden="1"/>
    <row r="132" ht="0.75" customHeight="1"/>
    <row r="133" ht="1.5" customHeight="1"/>
    <row r="134" spans="1:12" ht="11.25" customHeight="1">
      <c r="A134" s="70">
        <v>31</v>
      </c>
      <c r="B134" s="71" t="s">
        <v>113</v>
      </c>
      <c r="C134" s="45" t="s">
        <v>114</v>
      </c>
      <c r="D134" s="46">
        <v>4094280</v>
      </c>
      <c r="E134" s="46">
        <v>4245280</v>
      </c>
      <c r="F134" s="46">
        <v>963652.78</v>
      </c>
      <c r="G134" s="46">
        <v>2783301.3000000003</v>
      </c>
      <c r="H134" s="46">
        <v>680753.38</v>
      </c>
      <c r="I134" s="46">
        <v>1452526.54</v>
      </c>
      <c r="J134" s="46">
        <v>1</v>
      </c>
      <c r="K134" s="46">
        <v>34.22</v>
      </c>
      <c r="L134" s="46">
        <v>2792753.46</v>
      </c>
    </row>
    <row r="135" ht="12.75" customHeight="1" hidden="1"/>
    <row r="136" ht="0.75" customHeight="1"/>
    <row r="137" ht="1.5" customHeight="1"/>
    <row r="138" spans="1:12" ht="11.25" customHeight="1">
      <c r="A138" s="70">
        <v>32</v>
      </c>
      <c r="B138" s="71" t="s">
        <v>115</v>
      </c>
      <c r="C138" s="45" t="s">
        <v>116</v>
      </c>
      <c r="D138" s="46">
        <v>13259810</v>
      </c>
      <c r="E138" s="46">
        <v>16131310</v>
      </c>
      <c r="F138" s="46">
        <v>2550893.73</v>
      </c>
      <c r="G138" s="46">
        <v>12644717.51</v>
      </c>
      <c r="H138" s="46">
        <v>2426277.04</v>
      </c>
      <c r="I138" s="46">
        <v>10668700.48</v>
      </c>
      <c r="J138" s="46">
        <v>7.3500000000000005</v>
      </c>
      <c r="K138" s="46">
        <v>66.14</v>
      </c>
      <c r="L138" s="46">
        <v>5462609.5200000005</v>
      </c>
    </row>
    <row r="139" ht="12.75" customHeight="1" hidden="1"/>
    <row r="140" ht="0.75" customHeight="1"/>
    <row r="141" ht="1.5" customHeight="1"/>
    <row r="142" spans="1:12" ht="11.25" customHeight="1">
      <c r="A142" s="70">
        <v>33</v>
      </c>
      <c r="B142" s="71" t="s">
        <v>117</v>
      </c>
      <c r="C142" s="45" t="s">
        <v>118</v>
      </c>
      <c r="D142" s="46">
        <v>2660535</v>
      </c>
      <c r="E142" s="46">
        <v>3160535</v>
      </c>
      <c r="F142" s="46">
        <v>593718.52</v>
      </c>
      <c r="G142" s="46">
        <v>2954819.33</v>
      </c>
      <c r="H142" s="46">
        <v>508440.09</v>
      </c>
      <c r="I142" s="46">
        <v>2561642.97</v>
      </c>
      <c r="J142" s="46">
        <v>1.77</v>
      </c>
      <c r="K142" s="46">
        <v>81.05</v>
      </c>
      <c r="L142" s="46">
        <v>598892.03</v>
      </c>
    </row>
    <row r="143" ht="12.75" customHeight="1" hidden="1"/>
    <row r="144" ht="0.75" customHeight="1"/>
    <row r="145" ht="1.5" customHeight="1"/>
    <row r="146" spans="1:12" ht="11.25" customHeight="1">
      <c r="A146" s="70">
        <v>34</v>
      </c>
      <c r="B146" s="71" t="s">
        <v>119</v>
      </c>
      <c r="C146" s="45" t="s">
        <v>120</v>
      </c>
      <c r="D146" s="46">
        <v>123000</v>
      </c>
      <c r="E146" s="46">
        <v>126850</v>
      </c>
      <c r="F146" s="46">
        <v>105</v>
      </c>
      <c r="G146" s="46">
        <v>66358.62</v>
      </c>
      <c r="H146" s="46">
        <v>10214.4</v>
      </c>
      <c r="I146" s="46">
        <v>41715.12</v>
      </c>
      <c r="J146" s="46">
        <v>0.03</v>
      </c>
      <c r="K146" s="46">
        <v>32.89</v>
      </c>
      <c r="L146" s="46">
        <v>85134.88</v>
      </c>
    </row>
    <row r="147" ht="12.75" customHeight="1" hidden="1"/>
    <row r="148" ht="0.75" customHeight="1"/>
    <row r="149" ht="1.5" customHeight="1"/>
    <row r="150" spans="1:12" ht="11.25" customHeight="1">
      <c r="A150" s="70">
        <v>35</v>
      </c>
      <c r="B150" s="71" t="s">
        <v>121</v>
      </c>
      <c r="C150" s="45" t="s">
        <v>122</v>
      </c>
      <c r="D150" s="46">
        <v>429830</v>
      </c>
      <c r="E150" s="46">
        <v>598480</v>
      </c>
      <c r="F150" s="46">
        <v>80473.46</v>
      </c>
      <c r="G150" s="46">
        <v>240255.03</v>
      </c>
      <c r="H150" s="46">
        <v>44183.14</v>
      </c>
      <c r="I150" s="46">
        <v>162238.49</v>
      </c>
      <c r="J150" s="46">
        <v>0.11</v>
      </c>
      <c r="K150" s="46">
        <v>27.11</v>
      </c>
      <c r="L150" s="46">
        <v>436241.51</v>
      </c>
    </row>
    <row r="151" ht="12.75" customHeight="1" hidden="1"/>
    <row r="152" ht="0.75" customHeight="1"/>
    <row r="153" spans="1:12" ht="11.25" customHeight="1">
      <c r="A153" s="67">
        <v>36</v>
      </c>
      <c r="B153" s="69" t="s">
        <v>124</v>
      </c>
      <c r="C153" s="43" t="s">
        <v>125</v>
      </c>
      <c r="D153" s="44">
        <v>78228372</v>
      </c>
      <c r="E153" s="44">
        <v>83288608.56</v>
      </c>
      <c r="F153" s="44">
        <v>15229561.93</v>
      </c>
      <c r="G153" s="44">
        <v>58592876.14</v>
      </c>
      <c r="H153" s="44">
        <v>9648974.59</v>
      </c>
      <c r="I153" s="44">
        <v>42761255.660000004</v>
      </c>
      <c r="J153" s="44">
        <v>29.48</v>
      </c>
      <c r="K153" s="44">
        <v>51.34</v>
      </c>
      <c r="L153" s="44">
        <v>40527352.9</v>
      </c>
    </row>
    <row r="154" ht="12.75" customHeight="1" hidden="1"/>
    <row r="155" ht="0.75" customHeight="1"/>
    <row r="156" ht="1.5" customHeight="1"/>
    <row r="157" spans="1:12" ht="11.25" customHeight="1">
      <c r="A157" s="70">
        <v>37</v>
      </c>
      <c r="B157" s="71" t="s">
        <v>126</v>
      </c>
      <c r="C157" s="45" t="s">
        <v>110</v>
      </c>
      <c r="D157" s="46">
        <v>9140643</v>
      </c>
      <c r="E157" s="46">
        <v>10755207</v>
      </c>
      <c r="F157" s="46">
        <v>1613133.18</v>
      </c>
      <c r="G157" s="46">
        <v>6728056.55</v>
      </c>
      <c r="H157" s="46">
        <v>1741555.58</v>
      </c>
      <c r="I157" s="46">
        <v>5216921.69</v>
      </c>
      <c r="J157" s="46">
        <v>3.6</v>
      </c>
      <c r="K157" s="46">
        <v>48.51</v>
      </c>
      <c r="L157" s="46">
        <v>5538285.3100000005</v>
      </c>
    </row>
    <row r="158" ht="12.75" customHeight="1" hidden="1"/>
    <row r="159" ht="0.75" customHeight="1"/>
    <row r="160" ht="1.5" customHeight="1"/>
    <row r="161" spans="1:12" ht="11.25" customHeight="1">
      <c r="A161" s="70">
        <v>38</v>
      </c>
      <c r="B161" s="71" t="s">
        <v>127</v>
      </c>
      <c r="C161" s="45" t="s">
        <v>128</v>
      </c>
      <c r="D161" s="46">
        <v>10490200</v>
      </c>
      <c r="E161" s="46">
        <v>10490200</v>
      </c>
      <c r="F161" s="46">
        <v>458179.10000000003</v>
      </c>
      <c r="G161" s="46">
        <v>8927938.85</v>
      </c>
      <c r="H161" s="46">
        <v>1642945.7</v>
      </c>
      <c r="I161" s="46">
        <v>6872323.390000001</v>
      </c>
      <c r="J161" s="46">
        <v>4.74</v>
      </c>
      <c r="K161" s="46">
        <v>65.51</v>
      </c>
      <c r="L161" s="46">
        <v>3617876.61</v>
      </c>
    </row>
    <row r="162" ht="12.75" customHeight="1" hidden="1"/>
    <row r="163" ht="0.75" customHeight="1"/>
    <row r="164" ht="1.5" customHeight="1"/>
    <row r="165" spans="1:12" ht="11.25" customHeight="1">
      <c r="A165" s="70">
        <v>39</v>
      </c>
      <c r="B165" s="71" t="s">
        <v>129</v>
      </c>
      <c r="C165" s="45" t="s">
        <v>130</v>
      </c>
      <c r="D165" s="46">
        <v>42643929</v>
      </c>
      <c r="E165" s="46">
        <v>43216929</v>
      </c>
      <c r="F165" s="46">
        <v>11165069.4</v>
      </c>
      <c r="G165" s="46">
        <v>30837379.41</v>
      </c>
      <c r="H165" s="46">
        <v>4018639.5100000002</v>
      </c>
      <c r="I165" s="46">
        <v>21774468.990000002</v>
      </c>
      <c r="J165" s="46">
        <v>15.01</v>
      </c>
      <c r="K165" s="46">
        <v>50.38</v>
      </c>
      <c r="L165" s="46">
        <v>21442460.01</v>
      </c>
    </row>
    <row r="166" ht="12.75" customHeight="1" hidden="1"/>
    <row r="167" ht="0.75" customHeight="1"/>
    <row r="168" ht="1.5" customHeight="1"/>
    <row r="169" spans="1:12" ht="11.25" customHeight="1">
      <c r="A169" s="70">
        <v>40</v>
      </c>
      <c r="B169" s="71" t="s">
        <v>131</v>
      </c>
      <c r="C169" s="45" t="s">
        <v>132</v>
      </c>
      <c r="D169" s="46">
        <v>3013000</v>
      </c>
      <c r="E169" s="46">
        <v>3013000</v>
      </c>
      <c r="F169" s="46">
        <v>66731.4</v>
      </c>
      <c r="G169" s="46">
        <v>2175794.4</v>
      </c>
      <c r="H169" s="46">
        <v>302319.64</v>
      </c>
      <c r="I169" s="46">
        <v>1316528.1400000001</v>
      </c>
      <c r="J169" s="46">
        <v>0.91</v>
      </c>
      <c r="K169" s="46">
        <v>43.69</v>
      </c>
      <c r="L169" s="46">
        <v>1696471.86</v>
      </c>
    </row>
    <row r="170" ht="12.75" customHeight="1" hidden="1"/>
    <row r="171" ht="0.75" customHeight="1"/>
    <row r="172" ht="1.5" customHeight="1"/>
    <row r="173" spans="1:12" ht="11.25" customHeight="1">
      <c r="A173" s="70">
        <v>41</v>
      </c>
      <c r="B173" s="71" t="s">
        <v>133</v>
      </c>
      <c r="C173" s="45" t="s">
        <v>134</v>
      </c>
      <c r="D173" s="46">
        <v>12868600</v>
      </c>
      <c r="E173" s="46">
        <v>15741272.56</v>
      </c>
      <c r="F173" s="46">
        <v>1926448.85</v>
      </c>
      <c r="G173" s="46">
        <v>9907206.93</v>
      </c>
      <c r="H173" s="46">
        <v>1943514.1600000001</v>
      </c>
      <c r="I173" s="46">
        <v>7564513.45</v>
      </c>
      <c r="J173" s="46">
        <v>5.21</v>
      </c>
      <c r="K173" s="46">
        <v>48.06</v>
      </c>
      <c r="L173" s="46">
        <v>8176759.11</v>
      </c>
    </row>
    <row r="174" ht="12.75" customHeight="1" hidden="1"/>
    <row r="175" ht="0.75" customHeight="1"/>
    <row r="176" ht="1.5" customHeight="1"/>
    <row r="177" spans="1:12" ht="11.25" customHeight="1">
      <c r="A177" s="70">
        <v>42</v>
      </c>
      <c r="B177" s="71" t="s">
        <v>135</v>
      </c>
      <c r="C177" s="45" t="s">
        <v>136</v>
      </c>
      <c r="D177" s="46">
        <v>2000</v>
      </c>
      <c r="E177" s="46">
        <v>2000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2000</v>
      </c>
    </row>
    <row r="178" ht="12.75" customHeight="1" hidden="1"/>
    <row r="179" ht="0.75" customHeight="1"/>
    <row r="180" ht="1.5" customHeight="1"/>
    <row r="181" spans="1:12" ht="11.25" customHeight="1">
      <c r="A181" s="70">
        <v>43</v>
      </c>
      <c r="B181" s="71" t="s">
        <v>137</v>
      </c>
      <c r="C181" s="45" t="s">
        <v>138</v>
      </c>
      <c r="D181" s="46">
        <v>67000</v>
      </c>
      <c r="E181" s="46">
        <v>67000</v>
      </c>
      <c r="F181" s="46">
        <v>0</v>
      </c>
      <c r="G181" s="46">
        <v>16500</v>
      </c>
      <c r="H181" s="46">
        <v>0</v>
      </c>
      <c r="I181" s="46">
        <v>16500</v>
      </c>
      <c r="J181" s="46">
        <v>0.01</v>
      </c>
      <c r="K181" s="46">
        <v>24.63</v>
      </c>
      <c r="L181" s="46">
        <v>50500</v>
      </c>
    </row>
    <row r="182" ht="12.75" customHeight="1" hidden="1"/>
    <row r="183" ht="0.75" customHeight="1"/>
    <row r="184" ht="1.5" customHeight="1"/>
    <row r="185" spans="1:12" ht="11.25" customHeight="1">
      <c r="A185" s="70">
        <v>44</v>
      </c>
      <c r="B185" s="71" t="s">
        <v>139</v>
      </c>
      <c r="C185" s="45" t="s">
        <v>140</v>
      </c>
      <c r="D185" s="46">
        <v>3000</v>
      </c>
      <c r="E185" s="46">
        <v>3000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3000</v>
      </c>
    </row>
    <row r="186" ht="12.75" customHeight="1" hidden="1"/>
    <row r="187" ht="0.75" customHeight="1"/>
    <row r="188" ht="1.5" customHeight="1"/>
    <row r="189" spans="1:12" ht="11.25" customHeight="1">
      <c r="A189" s="67">
        <v>45</v>
      </c>
      <c r="B189" s="69" t="s">
        <v>141</v>
      </c>
      <c r="C189" s="43" t="s">
        <v>142</v>
      </c>
      <c r="D189" s="44">
        <v>1141300</v>
      </c>
      <c r="E189" s="44">
        <v>1141300</v>
      </c>
      <c r="F189" s="44">
        <v>178467.85</v>
      </c>
      <c r="G189" s="44">
        <v>445367.61</v>
      </c>
      <c r="H189" s="44">
        <v>210216.73</v>
      </c>
      <c r="I189" s="44">
        <v>392444.67</v>
      </c>
      <c r="J189" s="44">
        <v>0.27</v>
      </c>
      <c r="K189" s="44">
        <v>34.39</v>
      </c>
      <c r="L189" s="44">
        <v>748855.33</v>
      </c>
    </row>
    <row r="190" ht="12.75" customHeight="1" hidden="1"/>
    <row r="191" ht="0.75" customHeight="1"/>
    <row r="192" ht="1.5" customHeight="1"/>
    <row r="193" spans="1:12" ht="11.25" customHeight="1">
      <c r="A193" s="70">
        <v>46</v>
      </c>
      <c r="B193" s="71" t="s">
        <v>143</v>
      </c>
      <c r="C193" s="45" t="s">
        <v>144</v>
      </c>
      <c r="D193" s="46">
        <v>138000</v>
      </c>
      <c r="E193" s="46">
        <v>113000</v>
      </c>
      <c r="F193" s="46">
        <v>13725.03</v>
      </c>
      <c r="G193" s="46">
        <v>64321.520000000004</v>
      </c>
      <c r="H193" s="46">
        <v>20847.12</v>
      </c>
      <c r="I193" s="46">
        <v>54637.87</v>
      </c>
      <c r="J193" s="46">
        <v>0.04</v>
      </c>
      <c r="K193" s="46">
        <v>48.35</v>
      </c>
      <c r="L193" s="46">
        <v>58362.130000000005</v>
      </c>
    </row>
    <row r="194" ht="12.75" customHeight="1" hidden="1"/>
    <row r="195" ht="0.75" customHeight="1"/>
    <row r="196" ht="1.5" customHeight="1"/>
    <row r="197" spans="1:12" ht="11.25" customHeight="1">
      <c r="A197" s="70">
        <v>47</v>
      </c>
      <c r="B197" s="71" t="s">
        <v>145</v>
      </c>
      <c r="C197" s="45" t="s">
        <v>146</v>
      </c>
      <c r="D197" s="46">
        <v>1003300</v>
      </c>
      <c r="E197" s="46">
        <v>1028300</v>
      </c>
      <c r="F197" s="46">
        <v>164742.82</v>
      </c>
      <c r="G197" s="46">
        <v>381046.09</v>
      </c>
      <c r="H197" s="46">
        <v>189369.61000000002</v>
      </c>
      <c r="I197" s="46">
        <v>337806.8</v>
      </c>
      <c r="J197" s="46">
        <v>0.23</v>
      </c>
      <c r="K197" s="46">
        <v>32.85</v>
      </c>
      <c r="L197" s="46">
        <v>690493.2000000001</v>
      </c>
    </row>
    <row r="198" ht="12.75" customHeight="1" hidden="1"/>
    <row r="199" ht="0.75" customHeight="1"/>
    <row r="200" ht="1.5" customHeight="1"/>
    <row r="201" spans="1:12" ht="11.25" customHeight="1">
      <c r="A201" s="67">
        <v>48</v>
      </c>
      <c r="B201" s="69" t="s">
        <v>147</v>
      </c>
      <c r="C201" s="43" t="s">
        <v>148</v>
      </c>
      <c r="D201" s="44">
        <v>11182090</v>
      </c>
      <c r="E201" s="44">
        <v>18591987.19</v>
      </c>
      <c r="F201" s="44">
        <v>4250245.76</v>
      </c>
      <c r="G201" s="44">
        <v>15739123.1</v>
      </c>
      <c r="H201" s="44">
        <v>2098529.05</v>
      </c>
      <c r="I201" s="44">
        <v>11935453.01</v>
      </c>
      <c r="J201" s="44">
        <v>8.22</v>
      </c>
      <c r="K201" s="44">
        <v>64.2</v>
      </c>
      <c r="L201" s="44">
        <v>6656534.18</v>
      </c>
    </row>
    <row r="202" ht="12.75" customHeight="1" hidden="1"/>
    <row r="203" ht="0.75" customHeight="1"/>
    <row r="204" ht="1.5" customHeight="1"/>
    <row r="205" spans="1:12" ht="11.25" customHeight="1">
      <c r="A205" s="70">
        <v>49</v>
      </c>
      <c r="B205" s="71" t="s">
        <v>149</v>
      </c>
      <c r="C205" s="45" t="s">
        <v>150</v>
      </c>
      <c r="D205" s="46">
        <v>3798330</v>
      </c>
      <c r="E205" s="46">
        <v>8517830.98</v>
      </c>
      <c r="F205" s="46">
        <v>1421804.54</v>
      </c>
      <c r="G205" s="46">
        <v>6338921.65</v>
      </c>
      <c r="H205" s="46">
        <v>860945.5700000001</v>
      </c>
      <c r="I205" s="46">
        <v>4414492.71</v>
      </c>
      <c r="J205" s="46">
        <v>3.04</v>
      </c>
      <c r="K205" s="46">
        <v>51.83</v>
      </c>
      <c r="L205" s="46">
        <v>4103338.27</v>
      </c>
    </row>
    <row r="206" ht="12.75" customHeight="1" hidden="1"/>
    <row r="207" ht="0.75" customHeight="1"/>
    <row r="208" ht="1.5" customHeight="1"/>
    <row r="209" spans="1:12" ht="11.25" customHeight="1">
      <c r="A209" s="70">
        <v>50</v>
      </c>
      <c r="B209" s="71" t="s">
        <v>151</v>
      </c>
      <c r="C209" s="45" t="s">
        <v>152</v>
      </c>
      <c r="D209" s="46">
        <v>7383760</v>
      </c>
      <c r="E209" s="46">
        <v>10074156.21</v>
      </c>
      <c r="F209" s="46">
        <v>2828441.22</v>
      </c>
      <c r="G209" s="46">
        <v>9400201.450000001</v>
      </c>
      <c r="H209" s="46">
        <v>1237583.48</v>
      </c>
      <c r="I209" s="46">
        <v>7520960.3</v>
      </c>
      <c r="J209" s="46">
        <v>5.18</v>
      </c>
      <c r="K209" s="46">
        <v>74.66</v>
      </c>
      <c r="L209" s="46">
        <v>2553195.91</v>
      </c>
    </row>
    <row r="210" ht="12.75" customHeight="1" hidden="1"/>
    <row r="211" ht="0.75" customHeight="1"/>
    <row r="212" ht="1.5" customHeight="1"/>
    <row r="213" spans="1:12" ht="11.25" customHeight="1">
      <c r="A213" s="67">
        <v>51</v>
      </c>
      <c r="B213" s="69" t="s">
        <v>153</v>
      </c>
      <c r="C213" s="43" t="s">
        <v>154</v>
      </c>
      <c r="D213" s="44">
        <v>49200</v>
      </c>
      <c r="E213" s="44">
        <v>1945067.1600000001</v>
      </c>
      <c r="F213" s="44">
        <v>0</v>
      </c>
      <c r="G213" s="44">
        <v>514083.22000000003</v>
      </c>
      <c r="H213" s="44">
        <v>5795.14</v>
      </c>
      <c r="I213" s="44">
        <v>5795.14</v>
      </c>
      <c r="J213" s="44">
        <v>0</v>
      </c>
      <c r="K213" s="44">
        <v>0.3</v>
      </c>
      <c r="L213" s="44">
        <v>1939272.02</v>
      </c>
    </row>
    <row r="214" ht="12.75" customHeight="1" hidden="1"/>
    <row r="215" ht="0.75" customHeight="1"/>
    <row r="216" ht="1.5" customHeight="1"/>
    <row r="217" spans="1:12" ht="11.25" customHeight="1">
      <c r="A217" s="70">
        <v>52</v>
      </c>
      <c r="B217" s="71" t="s">
        <v>155</v>
      </c>
      <c r="C217" s="45" t="s">
        <v>156</v>
      </c>
      <c r="D217" s="46">
        <v>49200</v>
      </c>
      <c r="E217" s="46">
        <v>1945067.1600000001</v>
      </c>
      <c r="F217" s="46">
        <v>0</v>
      </c>
      <c r="G217" s="46">
        <v>514083.22000000003</v>
      </c>
      <c r="H217" s="46">
        <v>5795.14</v>
      </c>
      <c r="I217" s="46">
        <v>5795.14</v>
      </c>
      <c r="J217" s="46">
        <v>0</v>
      </c>
      <c r="K217" s="46">
        <v>0.3</v>
      </c>
      <c r="L217" s="46">
        <v>1939272.02</v>
      </c>
    </row>
    <row r="218" ht="12.75" customHeight="1" hidden="1"/>
    <row r="219" ht="0.75" customHeight="1"/>
    <row r="220" ht="1.5" customHeight="1"/>
    <row r="221" spans="1:12" ht="11.25" customHeight="1">
      <c r="A221" s="67">
        <v>53</v>
      </c>
      <c r="B221" s="69" t="s">
        <v>157</v>
      </c>
      <c r="C221" s="43" t="s">
        <v>158</v>
      </c>
      <c r="D221" s="44">
        <v>1000</v>
      </c>
      <c r="E221" s="44">
        <v>34196</v>
      </c>
      <c r="F221" s="44">
        <v>0</v>
      </c>
      <c r="G221" s="44">
        <v>33000</v>
      </c>
      <c r="H221" s="44">
        <v>11000</v>
      </c>
      <c r="I221" s="44">
        <v>33000</v>
      </c>
      <c r="J221" s="44">
        <v>0.02</v>
      </c>
      <c r="K221" s="44">
        <v>96.5</v>
      </c>
      <c r="L221" s="44">
        <v>1196</v>
      </c>
    </row>
    <row r="222" ht="12.75" customHeight="1" hidden="1"/>
    <row r="223" ht="0.75" customHeight="1"/>
    <row r="224" ht="1.5" customHeight="1"/>
    <row r="225" spans="1:12" ht="11.25" customHeight="1">
      <c r="A225" s="70">
        <v>54</v>
      </c>
      <c r="B225" s="71" t="s">
        <v>159</v>
      </c>
      <c r="C225" s="45" t="s">
        <v>160</v>
      </c>
      <c r="D225" s="46">
        <v>1000</v>
      </c>
      <c r="E225" s="46">
        <v>34196</v>
      </c>
      <c r="F225" s="46">
        <v>0</v>
      </c>
      <c r="G225" s="46">
        <v>33000</v>
      </c>
      <c r="H225" s="46">
        <v>11000</v>
      </c>
      <c r="I225" s="46">
        <v>33000</v>
      </c>
      <c r="J225" s="46">
        <v>0.02</v>
      </c>
      <c r="K225" s="46">
        <v>96.5</v>
      </c>
      <c r="L225" s="46">
        <v>1196</v>
      </c>
    </row>
    <row r="226" ht="12.75" customHeight="1" hidden="1"/>
    <row r="227" ht="0.75" customHeight="1"/>
    <row r="228" ht="1.5" customHeight="1"/>
    <row r="229" spans="1:12" ht="11.25" customHeight="1">
      <c r="A229" s="67">
        <v>55</v>
      </c>
      <c r="B229" s="69" t="s">
        <v>161</v>
      </c>
      <c r="C229" s="43" t="s">
        <v>162</v>
      </c>
      <c r="D229" s="44">
        <v>447500</v>
      </c>
      <c r="E229" s="44">
        <v>1287833.67</v>
      </c>
      <c r="F229" s="44">
        <v>34397.14</v>
      </c>
      <c r="G229" s="44">
        <v>148603.92</v>
      </c>
      <c r="H229" s="44">
        <v>26096.88</v>
      </c>
      <c r="I229" s="44">
        <v>124603.92</v>
      </c>
      <c r="J229" s="44">
        <v>0.09</v>
      </c>
      <c r="K229" s="44">
        <v>9.68</v>
      </c>
      <c r="L229" s="44">
        <v>1163229.75</v>
      </c>
    </row>
    <row r="230" ht="12.75" customHeight="1" hidden="1"/>
    <row r="231" ht="0.75" customHeight="1"/>
    <row r="232" ht="1.5" customHeight="1"/>
    <row r="233" spans="1:12" ht="11.25" customHeight="1">
      <c r="A233" s="70">
        <v>56</v>
      </c>
      <c r="B233" s="71" t="s">
        <v>163</v>
      </c>
      <c r="C233" s="45" t="s">
        <v>69</v>
      </c>
      <c r="D233" s="46">
        <v>135000</v>
      </c>
      <c r="E233" s="46">
        <v>135000</v>
      </c>
      <c r="F233" s="46">
        <v>33817.66</v>
      </c>
      <c r="G233" s="46">
        <v>119320.48</v>
      </c>
      <c r="H233" s="46">
        <v>24356.82</v>
      </c>
      <c r="I233" s="46">
        <v>95320.48</v>
      </c>
      <c r="J233" s="46">
        <v>0.07</v>
      </c>
      <c r="K233" s="46">
        <v>70.61</v>
      </c>
      <c r="L233" s="46">
        <v>39679.520000000004</v>
      </c>
    </row>
    <row r="234" ht="12.75" customHeight="1" hidden="1"/>
    <row r="235" ht="0.75" customHeight="1"/>
    <row r="236" ht="1.5" customHeight="1"/>
    <row r="237" spans="1:12" ht="11.25" customHeight="1">
      <c r="A237" s="70">
        <v>57</v>
      </c>
      <c r="B237" s="71" t="s">
        <v>164</v>
      </c>
      <c r="C237" s="45" t="s">
        <v>73</v>
      </c>
      <c r="D237" s="46">
        <v>2000</v>
      </c>
      <c r="E237" s="46">
        <v>2000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2000</v>
      </c>
    </row>
    <row r="238" ht="12.75" customHeight="1" hidden="1"/>
    <row r="239" ht="0.75" customHeight="1"/>
    <row r="240" ht="1.5" customHeight="1"/>
    <row r="241" spans="1:12" ht="11.25" customHeight="1">
      <c r="A241" s="70">
        <v>58</v>
      </c>
      <c r="B241" s="71" t="s">
        <v>465</v>
      </c>
      <c r="C241" s="45" t="s">
        <v>466</v>
      </c>
      <c r="D241" s="46">
        <v>3000</v>
      </c>
      <c r="E241" s="46">
        <v>3000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3000</v>
      </c>
    </row>
    <row r="242" ht="12.75" customHeight="1" hidden="1"/>
    <row r="243" ht="0.75" customHeight="1"/>
    <row r="244" ht="1.5" customHeight="1"/>
    <row r="245" spans="1:12" ht="11.25" customHeight="1">
      <c r="A245" s="70">
        <v>59</v>
      </c>
      <c r="B245" s="71" t="s">
        <v>165</v>
      </c>
      <c r="C245" s="45" t="s">
        <v>166</v>
      </c>
      <c r="D245" s="46">
        <v>162100</v>
      </c>
      <c r="E245" s="46">
        <v>804178.67</v>
      </c>
      <c r="F245" s="46">
        <v>579.48</v>
      </c>
      <c r="G245" s="46">
        <v>29283.440000000002</v>
      </c>
      <c r="H245" s="46">
        <v>1740.06</v>
      </c>
      <c r="I245" s="46">
        <v>29283.440000000002</v>
      </c>
      <c r="J245" s="46">
        <v>0.02</v>
      </c>
      <c r="K245" s="46">
        <v>3.64</v>
      </c>
      <c r="L245" s="46">
        <v>774895.23</v>
      </c>
    </row>
    <row r="246" ht="12.75" customHeight="1" hidden="1"/>
    <row r="247" ht="0.75" customHeight="1"/>
    <row r="248" ht="1.5" customHeight="1"/>
    <row r="249" spans="1:12" ht="11.25" customHeight="1">
      <c r="A249" s="70">
        <v>60</v>
      </c>
      <c r="B249" s="71" t="s">
        <v>167</v>
      </c>
      <c r="C249" s="45" t="s">
        <v>168</v>
      </c>
      <c r="D249" s="46">
        <v>9000</v>
      </c>
      <c r="E249" s="46">
        <v>9000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9000</v>
      </c>
    </row>
    <row r="250" ht="12.75" customHeight="1" hidden="1"/>
    <row r="251" ht="0.75" customHeight="1"/>
    <row r="252" ht="1.5" customHeight="1"/>
    <row r="253" spans="1:12" ht="11.25" customHeight="1">
      <c r="A253" s="70">
        <v>61</v>
      </c>
      <c r="B253" s="71" t="s">
        <v>169</v>
      </c>
      <c r="C253" s="45" t="s">
        <v>170</v>
      </c>
      <c r="D253" s="46">
        <v>136400</v>
      </c>
      <c r="E253" s="46">
        <v>334655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334655</v>
      </c>
    </row>
    <row r="254" ht="12.75" customHeight="1" hidden="1"/>
    <row r="255" ht="0.75" customHeight="1"/>
    <row r="256" ht="1.5" customHeight="1"/>
    <row r="257" spans="1:12" ht="11.25" customHeight="1">
      <c r="A257" s="67">
        <v>62</v>
      </c>
      <c r="B257" s="69" t="s">
        <v>171</v>
      </c>
      <c r="C257" s="43" t="s">
        <v>172</v>
      </c>
      <c r="D257" s="44">
        <v>128300</v>
      </c>
      <c r="E257" s="44">
        <v>128300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128300</v>
      </c>
    </row>
    <row r="258" ht="12.75" customHeight="1" hidden="1"/>
    <row r="259" ht="0.75" customHeight="1"/>
    <row r="260" ht="1.5" customHeight="1"/>
    <row r="261" spans="1:12" ht="11.25" customHeight="1">
      <c r="A261" s="70">
        <v>63</v>
      </c>
      <c r="B261" s="71" t="s">
        <v>173</v>
      </c>
      <c r="C261" s="45" t="s">
        <v>174</v>
      </c>
      <c r="D261" s="46">
        <v>60500</v>
      </c>
      <c r="E261" s="46">
        <v>60500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60500</v>
      </c>
    </row>
    <row r="262" ht="12.75" customHeight="1" hidden="1"/>
    <row r="263" ht="0.75" customHeight="1"/>
    <row r="264" ht="1.5" customHeight="1"/>
    <row r="265" spans="1:12" ht="11.25" customHeight="1">
      <c r="A265" s="70">
        <v>64</v>
      </c>
      <c r="B265" s="71" t="s">
        <v>175</v>
      </c>
      <c r="C265" s="45" t="s">
        <v>176</v>
      </c>
      <c r="D265" s="46">
        <v>1000</v>
      </c>
      <c r="E265" s="46">
        <v>1000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1000</v>
      </c>
    </row>
    <row r="266" ht="12.75" customHeight="1" hidden="1"/>
    <row r="267" ht="0.75" customHeight="1"/>
    <row r="268" ht="1.5" customHeight="1"/>
    <row r="269" spans="1:12" ht="11.25" customHeight="1">
      <c r="A269" s="70">
        <v>65</v>
      </c>
      <c r="B269" s="71" t="s">
        <v>177</v>
      </c>
      <c r="C269" s="45" t="s">
        <v>178</v>
      </c>
      <c r="D269" s="46">
        <v>65800</v>
      </c>
      <c r="E269" s="46">
        <v>65800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65800</v>
      </c>
    </row>
    <row r="270" ht="12.75" customHeight="1" hidden="1"/>
    <row r="271" ht="0.75" customHeight="1"/>
    <row r="272" ht="1.5" customHeight="1"/>
    <row r="273" spans="1:12" ht="11.25" customHeight="1">
      <c r="A273" s="70">
        <v>66</v>
      </c>
      <c r="B273" s="71" t="s">
        <v>179</v>
      </c>
      <c r="C273" s="45" t="s">
        <v>180</v>
      </c>
      <c r="D273" s="46">
        <v>1000</v>
      </c>
      <c r="E273" s="46">
        <v>1000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1000</v>
      </c>
    </row>
    <row r="274" ht="12.75" customHeight="1" hidden="1"/>
    <row r="275" ht="0.75" customHeight="1"/>
    <row r="276" ht="1.5" customHeight="1"/>
    <row r="277" spans="1:12" ht="11.25" customHeight="1">
      <c r="A277" s="67">
        <v>67</v>
      </c>
      <c r="B277" s="69" t="s">
        <v>467</v>
      </c>
      <c r="C277" s="43" t="s">
        <v>468</v>
      </c>
      <c r="D277" s="44">
        <v>626800</v>
      </c>
      <c r="E277" s="44">
        <v>646800</v>
      </c>
      <c r="F277" s="44">
        <v>7263.37</v>
      </c>
      <c r="G277" s="44">
        <v>537421.24</v>
      </c>
      <c r="H277" s="44">
        <v>7263.37</v>
      </c>
      <c r="I277" s="44">
        <v>534796.48</v>
      </c>
      <c r="J277" s="44">
        <v>0.37</v>
      </c>
      <c r="K277" s="44">
        <v>82.68</v>
      </c>
      <c r="L277" s="44">
        <v>112003.52</v>
      </c>
    </row>
    <row r="278" ht="12.75" customHeight="1" hidden="1"/>
    <row r="279" ht="0.75" customHeight="1"/>
    <row r="280" ht="1.5" customHeight="1"/>
    <row r="281" spans="1:12" ht="11.25" customHeight="1">
      <c r="A281" s="70">
        <v>68</v>
      </c>
      <c r="B281" s="71" t="s">
        <v>469</v>
      </c>
      <c r="C281" s="45" t="s">
        <v>123</v>
      </c>
      <c r="D281" s="46">
        <v>3000</v>
      </c>
      <c r="E281" s="46">
        <v>3000</v>
      </c>
      <c r="F281" s="46">
        <v>977.34</v>
      </c>
      <c r="G281" s="46">
        <v>977.34</v>
      </c>
      <c r="H281" s="46">
        <v>977.34</v>
      </c>
      <c r="I281" s="46">
        <v>977.34</v>
      </c>
      <c r="J281" s="46">
        <v>0</v>
      </c>
      <c r="K281" s="46">
        <v>32.58</v>
      </c>
      <c r="L281" s="46">
        <v>2022.66</v>
      </c>
    </row>
    <row r="282" ht="12.75" customHeight="1" hidden="1"/>
    <row r="283" ht="0.75" customHeight="1"/>
    <row r="284" ht="1.5" customHeight="1"/>
    <row r="285" spans="1:12" ht="11.25" customHeight="1">
      <c r="A285" s="70">
        <v>69</v>
      </c>
      <c r="B285" s="71" t="s">
        <v>470</v>
      </c>
      <c r="C285" s="45" t="s">
        <v>84</v>
      </c>
      <c r="D285" s="46">
        <v>604000</v>
      </c>
      <c r="E285" s="46">
        <v>634000</v>
      </c>
      <c r="F285" s="46">
        <v>6286.03</v>
      </c>
      <c r="G285" s="46">
        <v>536443.9</v>
      </c>
      <c r="H285" s="46">
        <v>6286.03</v>
      </c>
      <c r="I285" s="46">
        <v>533819.14</v>
      </c>
      <c r="J285" s="46">
        <v>0.37</v>
      </c>
      <c r="K285" s="46">
        <v>84.2</v>
      </c>
      <c r="L285" s="46">
        <v>100180.86</v>
      </c>
    </row>
    <row r="286" ht="12.75" customHeight="1" hidden="1"/>
    <row r="287" ht="0.75" customHeight="1"/>
    <row r="288" ht="1.5" customHeight="1"/>
    <row r="289" spans="1:12" ht="11.25" customHeight="1">
      <c r="A289" s="70">
        <v>70</v>
      </c>
      <c r="B289" s="71" t="s">
        <v>471</v>
      </c>
      <c r="C289" s="45" t="s">
        <v>472</v>
      </c>
      <c r="D289" s="46">
        <v>19800</v>
      </c>
      <c r="E289" s="46">
        <v>9800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9800</v>
      </c>
    </row>
    <row r="290" ht="12.75" customHeight="1" hidden="1"/>
    <row r="291" ht="0.75" customHeight="1"/>
    <row r="292" spans="1:12" ht="11.25" customHeight="1">
      <c r="A292" s="67">
        <v>71</v>
      </c>
      <c r="B292" s="69" t="s">
        <v>181</v>
      </c>
      <c r="C292" s="43" t="s">
        <v>182</v>
      </c>
      <c r="D292" s="44">
        <v>756700</v>
      </c>
      <c r="E292" s="44">
        <v>1022450</v>
      </c>
      <c r="F292" s="44">
        <v>139136.29</v>
      </c>
      <c r="G292" s="44">
        <v>690488</v>
      </c>
      <c r="H292" s="44">
        <v>171442.5</v>
      </c>
      <c r="I292" s="44">
        <v>626869.4500000001</v>
      </c>
      <c r="J292" s="44">
        <v>0.43</v>
      </c>
      <c r="K292" s="44">
        <v>61.31</v>
      </c>
      <c r="L292" s="44">
        <v>395580.55</v>
      </c>
    </row>
    <row r="293" ht="12.75" customHeight="1" hidden="1"/>
    <row r="294" ht="0.75" customHeight="1"/>
    <row r="295" ht="1.5" customHeight="1"/>
    <row r="296" spans="1:12" ht="11.25" customHeight="1">
      <c r="A296" s="70">
        <v>72</v>
      </c>
      <c r="B296" s="71" t="s">
        <v>183</v>
      </c>
      <c r="C296" s="45" t="s">
        <v>184</v>
      </c>
      <c r="D296" s="46">
        <v>756700</v>
      </c>
      <c r="E296" s="46">
        <v>1022450</v>
      </c>
      <c r="F296" s="46">
        <v>139136.29</v>
      </c>
      <c r="G296" s="46">
        <v>690488</v>
      </c>
      <c r="H296" s="46">
        <v>171442.5</v>
      </c>
      <c r="I296" s="46">
        <v>626869.4500000001</v>
      </c>
      <c r="J296" s="46">
        <v>0.43</v>
      </c>
      <c r="K296" s="46">
        <v>61.31</v>
      </c>
      <c r="L296" s="46">
        <v>395580.55</v>
      </c>
    </row>
    <row r="297" ht="12.75" customHeight="1" hidden="1"/>
    <row r="298" ht="0.75" customHeight="1"/>
    <row r="299" ht="1.5" customHeight="1"/>
    <row r="300" spans="1:12" ht="11.25" customHeight="1">
      <c r="A300" s="67">
        <v>73</v>
      </c>
      <c r="B300" s="69" t="s">
        <v>185</v>
      </c>
      <c r="C300" s="43" t="s">
        <v>186</v>
      </c>
      <c r="D300" s="44">
        <v>592900</v>
      </c>
      <c r="E300" s="44">
        <v>152900</v>
      </c>
      <c r="F300" s="44">
        <v>0</v>
      </c>
      <c r="G300" s="44">
        <v>19083.95</v>
      </c>
      <c r="H300" s="44">
        <v>0</v>
      </c>
      <c r="I300" s="44">
        <v>19083.95</v>
      </c>
      <c r="J300" s="44">
        <v>0.01</v>
      </c>
      <c r="K300" s="44">
        <v>12.48</v>
      </c>
      <c r="L300" s="44">
        <v>133816.05</v>
      </c>
    </row>
    <row r="301" ht="12.75" customHeight="1" hidden="1"/>
    <row r="302" ht="0.75" customHeight="1"/>
    <row r="303" ht="1.5" customHeight="1"/>
    <row r="304" spans="1:12" ht="11.25" customHeight="1">
      <c r="A304" s="70">
        <v>74</v>
      </c>
      <c r="B304" s="71" t="s">
        <v>187</v>
      </c>
      <c r="C304" s="45" t="s">
        <v>188</v>
      </c>
      <c r="D304" s="46">
        <v>592900</v>
      </c>
      <c r="E304" s="46">
        <v>152900</v>
      </c>
      <c r="F304" s="46">
        <v>0</v>
      </c>
      <c r="G304" s="46">
        <v>19083.95</v>
      </c>
      <c r="H304" s="46">
        <v>0</v>
      </c>
      <c r="I304" s="46">
        <v>19083.95</v>
      </c>
      <c r="J304" s="46">
        <v>0.01</v>
      </c>
      <c r="K304" s="46">
        <v>12.48</v>
      </c>
      <c r="L304" s="46">
        <v>133816.05</v>
      </c>
    </row>
    <row r="305" ht="12.75" customHeight="1" hidden="1"/>
    <row r="306" ht="0.75" customHeight="1"/>
    <row r="307" ht="1.5" customHeight="1"/>
    <row r="308" spans="1:12" ht="11.25" customHeight="1">
      <c r="A308" s="67">
        <v>75</v>
      </c>
      <c r="B308" s="69" t="s">
        <v>189</v>
      </c>
      <c r="C308" s="43" t="s">
        <v>190</v>
      </c>
      <c r="D308" s="44">
        <v>2555800</v>
      </c>
      <c r="E308" s="44">
        <v>3722800</v>
      </c>
      <c r="F308" s="44">
        <v>1676795</v>
      </c>
      <c r="G308" s="44">
        <v>3660625.52</v>
      </c>
      <c r="H308" s="44">
        <v>240585.74</v>
      </c>
      <c r="I308" s="44">
        <v>1564562.12</v>
      </c>
      <c r="J308" s="44">
        <v>1.08</v>
      </c>
      <c r="K308" s="44">
        <v>42.03</v>
      </c>
      <c r="L308" s="44">
        <v>2158237.88</v>
      </c>
    </row>
    <row r="309" ht="12.75" customHeight="1" hidden="1"/>
    <row r="310" ht="0.75" customHeight="1"/>
    <row r="311" ht="1.5" customHeight="1"/>
    <row r="312" spans="1:12" ht="11.25" customHeight="1">
      <c r="A312" s="70">
        <v>76</v>
      </c>
      <c r="B312" s="71" t="s">
        <v>191</v>
      </c>
      <c r="C312" s="45" t="s">
        <v>69</v>
      </c>
      <c r="D312" s="46">
        <v>905600</v>
      </c>
      <c r="E312" s="46">
        <v>1005600</v>
      </c>
      <c r="F312" s="46">
        <v>181356.85</v>
      </c>
      <c r="G312" s="46">
        <v>974002.7000000001</v>
      </c>
      <c r="H312" s="46">
        <v>146609.53</v>
      </c>
      <c r="I312" s="46">
        <v>880160.56</v>
      </c>
      <c r="J312" s="46">
        <v>0.61</v>
      </c>
      <c r="K312" s="46">
        <v>87.53</v>
      </c>
      <c r="L312" s="46">
        <v>125439.44</v>
      </c>
    </row>
    <row r="313" ht="12.75" customHeight="1" hidden="1"/>
    <row r="314" ht="0.75" customHeight="1"/>
    <row r="315" ht="1.5" customHeight="1"/>
    <row r="316" spans="1:12" ht="11.25" customHeight="1">
      <c r="A316" s="70">
        <v>77</v>
      </c>
      <c r="B316" s="71" t="s">
        <v>473</v>
      </c>
      <c r="C316" s="45" t="s">
        <v>474</v>
      </c>
      <c r="D316" s="46">
        <v>8500</v>
      </c>
      <c r="E316" s="46">
        <v>3500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3500</v>
      </c>
    </row>
    <row r="317" ht="12.75" customHeight="1" hidden="1"/>
    <row r="318" ht="0.75" customHeight="1"/>
    <row r="319" ht="1.5" customHeight="1"/>
    <row r="320" spans="1:12" ht="11.25" customHeight="1">
      <c r="A320" s="70">
        <v>78</v>
      </c>
      <c r="B320" s="71" t="s">
        <v>475</v>
      </c>
      <c r="C320" s="45" t="s">
        <v>466</v>
      </c>
      <c r="D320" s="46">
        <v>3200</v>
      </c>
      <c r="E320" s="46">
        <v>3200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3200</v>
      </c>
    </row>
    <row r="321" ht="12.75" customHeight="1" hidden="1"/>
    <row r="322" ht="0.75" customHeight="1"/>
    <row r="323" ht="1.5" customHeight="1"/>
    <row r="324" spans="1:12" ht="11.25" customHeight="1">
      <c r="A324" s="70">
        <v>79</v>
      </c>
      <c r="B324" s="71" t="s">
        <v>192</v>
      </c>
      <c r="C324" s="45" t="s">
        <v>193</v>
      </c>
      <c r="D324" s="46">
        <v>1638500</v>
      </c>
      <c r="E324" s="46">
        <v>2710500</v>
      </c>
      <c r="F324" s="46">
        <v>1495438.1500000001</v>
      </c>
      <c r="G324" s="46">
        <v>2686622.82</v>
      </c>
      <c r="H324" s="46">
        <v>93976.21</v>
      </c>
      <c r="I324" s="46">
        <v>684401.56</v>
      </c>
      <c r="J324" s="46">
        <v>0.47000000000000003</v>
      </c>
      <c r="K324" s="46">
        <v>25.25</v>
      </c>
      <c r="L324" s="46">
        <v>2026098.44</v>
      </c>
    </row>
    <row r="325" ht="12.75" customHeight="1" hidden="1"/>
    <row r="326" ht="0.75" customHeight="1"/>
    <row r="327" ht="1.5" customHeight="1"/>
    <row r="328" spans="1:12" ht="11.25" customHeight="1">
      <c r="A328" s="67">
        <v>80</v>
      </c>
      <c r="B328" s="69" t="s">
        <v>194</v>
      </c>
      <c r="C328" s="43" t="s">
        <v>195</v>
      </c>
      <c r="D328" s="44">
        <v>435990</v>
      </c>
      <c r="E328" s="44">
        <v>4871027.61</v>
      </c>
      <c r="F328" s="44">
        <v>31938</v>
      </c>
      <c r="G328" s="44">
        <v>195223.23</v>
      </c>
      <c r="H328" s="44">
        <v>10546.9</v>
      </c>
      <c r="I328" s="44">
        <v>166063.81</v>
      </c>
      <c r="J328" s="44">
        <v>0.12</v>
      </c>
      <c r="K328" s="44">
        <v>3.41</v>
      </c>
      <c r="L328" s="44">
        <v>4704963.8</v>
      </c>
    </row>
    <row r="329" ht="12.75" customHeight="1" hidden="1"/>
    <row r="330" ht="0.75" customHeight="1"/>
    <row r="331" ht="1.5" customHeight="1"/>
    <row r="332" spans="1:12" ht="11.25" customHeight="1">
      <c r="A332" s="70">
        <v>81</v>
      </c>
      <c r="B332" s="71" t="s">
        <v>196</v>
      </c>
      <c r="C332" s="45" t="s">
        <v>197</v>
      </c>
      <c r="D332" s="46">
        <v>164490</v>
      </c>
      <c r="E332" s="46">
        <v>164490</v>
      </c>
      <c r="F332" s="46">
        <v>7128</v>
      </c>
      <c r="G332" s="46">
        <v>157094.23</v>
      </c>
      <c r="H332" s="46">
        <v>3211.1</v>
      </c>
      <c r="I332" s="46">
        <v>152406.23</v>
      </c>
      <c r="J332" s="46">
        <v>0.11</v>
      </c>
      <c r="K332" s="46">
        <v>92.65</v>
      </c>
      <c r="L332" s="46">
        <v>12083.77</v>
      </c>
    </row>
    <row r="333" ht="12.75" customHeight="1" hidden="1"/>
    <row r="334" ht="0.75" customHeight="1"/>
    <row r="335" ht="1.5" customHeight="1"/>
    <row r="336" spans="1:12" ht="11.25" customHeight="1">
      <c r="A336" s="70">
        <v>82</v>
      </c>
      <c r="B336" s="71" t="s">
        <v>476</v>
      </c>
      <c r="C336" s="45" t="s">
        <v>477</v>
      </c>
      <c r="D336" s="46">
        <v>2000</v>
      </c>
      <c r="E336" s="46">
        <v>2000</v>
      </c>
      <c r="F336" s="46">
        <v>950</v>
      </c>
      <c r="G336" s="46">
        <v>950</v>
      </c>
      <c r="H336" s="46">
        <v>950</v>
      </c>
      <c r="I336" s="46">
        <v>950</v>
      </c>
      <c r="J336" s="46">
        <v>0</v>
      </c>
      <c r="K336" s="46">
        <v>47.5</v>
      </c>
      <c r="L336" s="46">
        <v>1050</v>
      </c>
    </row>
    <row r="337" ht="12.75" customHeight="1" hidden="1"/>
    <row r="338" ht="0.75" customHeight="1"/>
    <row r="339" ht="1.5" customHeight="1"/>
    <row r="340" spans="1:12" ht="11.25" customHeight="1">
      <c r="A340" s="70">
        <v>83</v>
      </c>
      <c r="B340" s="71" t="s">
        <v>198</v>
      </c>
      <c r="C340" s="45" t="s">
        <v>199</v>
      </c>
      <c r="D340" s="46">
        <v>269500</v>
      </c>
      <c r="E340" s="46">
        <v>4704537.61</v>
      </c>
      <c r="F340" s="46">
        <v>23860</v>
      </c>
      <c r="G340" s="46">
        <v>37179</v>
      </c>
      <c r="H340" s="46">
        <v>6385.8</v>
      </c>
      <c r="I340" s="46">
        <v>12707.58</v>
      </c>
      <c r="J340" s="46">
        <v>0.01</v>
      </c>
      <c r="K340" s="46">
        <v>0.27</v>
      </c>
      <c r="L340" s="46">
        <v>4691830.03</v>
      </c>
    </row>
    <row r="341" ht="12.75" customHeight="1" hidden="1"/>
    <row r="342" ht="0.75" customHeight="1"/>
    <row r="343" ht="1.5" customHeight="1"/>
    <row r="344" spans="1:12" ht="11.25" customHeight="1">
      <c r="A344" s="67">
        <v>84</v>
      </c>
      <c r="B344" s="69" t="s">
        <v>200</v>
      </c>
      <c r="C344" s="43" t="s">
        <v>201</v>
      </c>
      <c r="D344" s="44">
        <v>8855500</v>
      </c>
      <c r="E344" s="44">
        <v>7672500</v>
      </c>
      <c r="F344" s="44">
        <v>955574.92</v>
      </c>
      <c r="G344" s="44">
        <v>4825206.7700000005</v>
      </c>
      <c r="H344" s="44">
        <v>955574.92</v>
      </c>
      <c r="I344" s="44">
        <v>4825206.7700000005</v>
      </c>
      <c r="J344" s="44">
        <v>3.3200000000000003</v>
      </c>
      <c r="K344" s="44">
        <v>62.89</v>
      </c>
      <c r="L344" s="44">
        <v>2847293.23</v>
      </c>
    </row>
    <row r="345" ht="12.75" customHeight="1" hidden="1"/>
    <row r="346" ht="0.75" customHeight="1"/>
    <row r="347" ht="1.5" customHeight="1"/>
    <row r="348" spans="1:12" ht="11.25" customHeight="1">
      <c r="A348" s="70">
        <v>85</v>
      </c>
      <c r="B348" s="71" t="s">
        <v>202</v>
      </c>
      <c r="C348" s="45" t="s">
        <v>78</v>
      </c>
      <c r="D348" s="46">
        <v>6492000</v>
      </c>
      <c r="E348" s="46">
        <v>5709000</v>
      </c>
      <c r="F348" s="46">
        <v>705902.86</v>
      </c>
      <c r="G348" s="46">
        <v>3286335.42</v>
      </c>
      <c r="H348" s="46">
        <v>705902.86</v>
      </c>
      <c r="I348" s="46">
        <v>3286335.42</v>
      </c>
      <c r="J348" s="46">
        <v>2.2600000000000002</v>
      </c>
      <c r="K348" s="46">
        <v>57.56</v>
      </c>
      <c r="L348" s="46">
        <v>2422664.58</v>
      </c>
    </row>
    <row r="349" ht="12.75" customHeight="1" hidden="1"/>
    <row r="350" ht="0.75" customHeight="1"/>
    <row r="351" ht="1.5" customHeight="1"/>
    <row r="352" spans="1:12" ht="11.25" customHeight="1">
      <c r="A352" s="70">
        <v>86</v>
      </c>
      <c r="B352" s="71" t="s">
        <v>203</v>
      </c>
      <c r="C352" s="45" t="s">
        <v>204</v>
      </c>
      <c r="D352" s="46">
        <v>800000</v>
      </c>
      <c r="E352" s="46">
        <v>400000</v>
      </c>
      <c r="F352" s="46">
        <v>0</v>
      </c>
      <c r="G352" s="46">
        <v>285823.31</v>
      </c>
      <c r="H352" s="46">
        <v>0</v>
      </c>
      <c r="I352" s="46">
        <v>285823.31</v>
      </c>
      <c r="J352" s="46">
        <v>0.2</v>
      </c>
      <c r="K352" s="46">
        <v>71.46000000000001</v>
      </c>
      <c r="L352" s="46">
        <v>114176.69</v>
      </c>
    </row>
    <row r="353" ht="12.75" customHeight="1" hidden="1"/>
    <row r="354" ht="0.75" customHeight="1"/>
    <row r="355" ht="1.5" customHeight="1"/>
    <row r="356" spans="1:12" ht="11.25" customHeight="1">
      <c r="A356" s="70">
        <v>87</v>
      </c>
      <c r="B356" s="71" t="s">
        <v>205</v>
      </c>
      <c r="C356" s="45" t="s">
        <v>206</v>
      </c>
      <c r="D356" s="46">
        <v>1563500</v>
      </c>
      <c r="E356" s="46">
        <v>1563500</v>
      </c>
      <c r="F356" s="46">
        <v>249672.06</v>
      </c>
      <c r="G356" s="46">
        <v>1253048.04</v>
      </c>
      <c r="H356" s="46">
        <v>249672.06</v>
      </c>
      <c r="I356" s="46">
        <v>1253048.04</v>
      </c>
      <c r="J356" s="46">
        <v>0.86</v>
      </c>
      <c r="K356" s="46">
        <v>80.14</v>
      </c>
      <c r="L356" s="46">
        <v>310451.96</v>
      </c>
    </row>
    <row r="357" ht="12.75" customHeight="1" hidden="1"/>
    <row r="358" ht="0.75" customHeight="1"/>
    <row r="359" ht="1.5" customHeight="1"/>
    <row r="360" spans="1:12" ht="11.25" customHeight="1">
      <c r="A360" s="67">
        <v>88</v>
      </c>
      <c r="B360" s="113" t="s">
        <v>207</v>
      </c>
      <c r="C360" s="113"/>
      <c r="D360" s="44">
        <v>16583330</v>
      </c>
      <c r="E360" s="44">
        <v>16583330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16583330</v>
      </c>
    </row>
    <row r="361" ht="12.75" customHeight="1" hidden="1"/>
    <row r="362" ht="0.75" customHeight="1"/>
    <row r="363" ht="1.5" customHeight="1"/>
    <row r="364" spans="1:12" ht="11.25" customHeight="1">
      <c r="A364" s="67">
        <v>89</v>
      </c>
      <c r="B364" s="113" t="s">
        <v>208</v>
      </c>
      <c r="C364" s="113"/>
      <c r="D364" s="44">
        <v>0</v>
      </c>
      <c r="E364" s="44">
        <v>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</row>
    <row r="365" ht="12.75" customHeight="1" hidden="1"/>
    <row r="366" ht="0.75" customHeight="1"/>
    <row r="367" ht="1.5" customHeight="1"/>
    <row r="368" spans="1:12" ht="11.25" customHeight="1">
      <c r="A368" s="67">
        <v>90</v>
      </c>
      <c r="B368" s="113" t="s">
        <v>209</v>
      </c>
      <c r="C368" s="113"/>
      <c r="D368" s="104">
        <v>10751556</v>
      </c>
      <c r="E368" s="44">
        <v>11335556</v>
      </c>
      <c r="F368" s="44">
        <v>2073557.45</v>
      </c>
      <c r="G368" s="44">
        <v>8102515.8</v>
      </c>
      <c r="H368" s="44">
        <v>2073557.45</v>
      </c>
      <c r="I368" s="44">
        <v>8096064.100000001</v>
      </c>
      <c r="J368" s="44">
        <v>100</v>
      </c>
      <c r="K368" s="44">
        <v>71.42</v>
      </c>
      <c r="L368" s="44">
        <v>3239491.9</v>
      </c>
    </row>
    <row r="369" ht="12.75" customHeight="1" hidden="1"/>
    <row r="370" ht="0.75" customHeight="1"/>
    <row r="371" ht="1.5" customHeight="1"/>
    <row r="372" spans="1:12" ht="11.25" customHeight="1">
      <c r="A372" s="67">
        <v>91</v>
      </c>
      <c r="B372" s="69" t="s">
        <v>64</v>
      </c>
      <c r="C372" s="43" t="s">
        <v>65</v>
      </c>
      <c r="D372" s="44">
        <v>455040</v>
      </c>
      <c r="E372" s="44">
        <v>455040</v>
      </c>
      <c r="F372" s="44">
        <v>58349.61</v>
      </c>
      <c r="G372" s="44">
        <v>220373.83000000002</v>
      </c>
      <c r="H372" s="44">
        <v>58349.61</v>
      </c>
      <c r="I372" s="44">
        <v>220373.83000000002</v>
      </c>
      <c r="J372" s="44">
        <v>2.72</v>
      </c>
      <c r="K372" s="44">
        <v>48.43</v>
      </c>
      <c r="L372" s="44">
        <v>234666.17</v>
      </c>
    </row>
    <row r="373" ht="12.75" customHeight="1" hidden="1"/>
    <row r="374" ht="0.75" customHeight="1"/>
    <row r="375" ht="1.5" customHeight="1"/>
    <row r="376" spans="1:12" ht="11.25" customHeight="1">
      <c r="A376" s="70">
        <v>92</v>
      </c>
      <c r="B376" s="71" t="s">
        <v>66</v>
      </c>
      <c r="C376" s="45" t="s">
        <v>67</v>
      </c>
      <c r="D376" s="46">
        <v>455040</v>
      </c>
      <c r="E376" s="46">
        <v>455040</v>
      </c>
      <c r="F376" s="46">
        <v>58349.61</v>
      </c>
      <c r="G376" s="46">
        <v>220373.83000000002</v>
      </c>
      <c r="H376" s="46">
        <v>58349.61</v>
      </c>
      <c r="I376" s="46">
        <v>220373.83000000002</v>
      </c>
      <c r="J376" s="46">
        <v>2.72</v>
      </c>
      <c r="K376" s="46">
        <v>48.43</v>
      </c>
      <c r="L376" s="46">
        <v>234666.17</v>
      </c>
    </row>
    <row r="377" ht="12.75" customHeight="1" hidden="1"/>
    <row r="378" ht="0.75" customHeight="1"/>
    <row r="379" ht="1.5" customHeight="1"/>
    <row r="380" spans="1:12" ht="11.25" customHeight="1">
      <c r="A380" s="67">
        <v>93</v>
      </c>
      <c r="B380" s="69" t="s">
        <v>74</v>
      </c>
      <c r="C380" s="43" t="s">
        <v>75</v>
      </c>
      <c r="D380" s="44">
        <v>2554296</v>
      </c>
      <c r="E380" s="44">
        <v>3147296</v>
      </c>
      <c r="F380" s="44">
        <v>619334.35</v>
      </c>
      <c r="G380" s="44">
        <v>2382474.08</v>
      </c>
      <c r="H380" s="44">
        <v>619334.35</v>
      </c>
      <c r="I380" s="44">
        <v>2382474.08</v>
      </c>
      <c r="J380" s="44">
        <v>29.43</v>
      </c>
      <c r="K380" s="44">
        <v>75.7</v>
      </c>
      <c r="L380" s="44">
        <v>764821.92</v>
      </c>
    </row>
    <row r="381" ht="12.75" customHeight="1" hidden="1"/>
    <row r="382" ht="0.75" customHeight="1"/>
    <row r="383" ht="1.5" customHeight="1"/>
    <row r="384" spans="1:12" ht="11.25" customHeight="1">
      <c r="A384" s="70">
        <v>94</v>
      </c>
      <c r="B384" s="71" t="s">
        <v>76</v>
      </c>
      <c r="C384" s="45" t="s">
        <v>69</v>
      </c>
      <c r="D384" s="46">
        <v>2554296</v>
      </c>
      <c r="E384" s="46">
        <v>3147296</v>
      </c>
      <c r="F384" s="46">
        <v>619334.35</v>
      </c>
      <c r="G384" s="46">
        <v>2382474.08</v>
      </c>
      <c r="H384" s="46">
        <v>619334.35</v>
      </c>
      <c r="I384" s="46">
        <v>2382474.08</v>
      </c>
      <c r="J384" s="46">
        <v>29.43</v>
      </c>
      <c r="K384" s="46">
        <v>75.7</v>
      </c>
      <c r="L384" s="46">
        <v>764821.92</v>
      </c>
    </row>
    <row r="385" ht="12.75" customHeight="1" hidden="1"/>
    <row r="386" ht="0.75" customHeight="1"/>
    <row r="387" ht="1.5" customHeight="1"/>
    <row r="388" spans="1:12" ht="11.25" customHeight="1">
      <c r="A388" s="67">
        <v>95</v>
      </c>
      <c r="B388" s="69" t="s">
        <v>107</v>
      </c>
      <c r="C388" s="43" t="s">
        <v>108</v>
      </c>
      <c r="D388" s="44">
        <v>3031630</v>
      </c>
      <c r="E388" s="44">
        <v>3031630</v>
      </c>
      <c r="F388" s="44">
        <v>548569.17</v>
      </c>
      <c r="G388" s="44">
        <v>2144217.71</v>
      </c>
      <c r="H388" s="44">
        <v>548569.17</v>
      </c>
      <c r="I388" s="44">
        <v>2144217.71</v>
      </c>
      <c r="J388" s="44">
        <v>26.48</v>
      </c>
      <c r="K388" s="44">
        <v>70.73</v>
      </c>
      <c r="L388" s="44">
        <v>887412.29</v>
      </c>
    </row>
    <row r="389" ht="12.75" customHeight="1" hidden="1"/>
    <row r="390" ht="0.75" customHeight="1"/>
    <row r="391" ht="1.5" customHeight="1"/>
    <row r="392" spans="1:12" ht="11.25" customHeight="1">
      <c r="A392" s="70">
        <v>96</v>
      </c>
      <c r="B392" s="71" t="s">
        <v>109</v>
      </c>
      <c r="C392" s="45" t="s">
        <v>110</v>
      </c>
      <c r="D392" s="46">
        <v>3031630</v>
      </c>
      <c r="E392" s="46">
        <v>3031630</v>
      </c>
      <c r="F392" s="46">
        <v>548569.17</v>
      </c>
      <c r="G392" s="46">
        <v>2144217.71</v>
      </c>
      <c r="H392" s="46">
        <v>548569.17</v>
      </c>
      <c r="I392" s="46">
        <v>2144217.71</v>
      </c>
      <c r="J392" s="46">
        <v>26.48</v>
      </c>
      <c r="K392" s="46">
        <v>70.73</v>
      </c>
      <c r="L392" s="46">
        <v>887412.29</v>
      </c>
    </row>
    <row r="393" ht="12.75" customHeight="1" hidden="1"/>
    <row r="394" ht="0.75" customHeight="1"/>
    <row r="395" ht="1.5" customHeight="1"/>
    <row r="396" spans="1:12" ht="11.25" customHeight="1">
      <c r="A396" s="67">
        <v>97</v>
      </c>
      <c r="B396" s="69" t="s">
        <v>124</v>
      </c>
      <c r="C396" s="43" t="s">
        <v>125</v>
      </c>
      <c r="D396" s="44">
        <v>4701590</v>
      </c>
      <c r="E396" s="44">
        <v>4701590</v>
      </c>
      <c r="F396" s="44">
        <v>847304.3200000001</v>
      </c>
      <c r="G396" s="44">
        <v>3355450.18</v>
      </c>
      <c r="H396" s="44">
        <v>847304.3200000001</v>
      </c>
      <c r="I396" s="44">
        <v>3348998.48</v>
      </c>
      <c r="J396" s="44">
        <v>41.37</v>
      </c>
      <c r="K396" s="44">
        <v>71.23</v>
      </c>
      <c r="L396" s="44">
        <v>1352591.52</v>
      </c>
    </row>
    <row r="397" ht="12.75" customHeight="1" hidden="1"/>
    <row r="398" ht="0.75" customHeight="1"/>
    <row r="399" ht="1.5" customHeight="1"/>
    <row r="400" spans="1:12" ht="11.25" customHeight="1">
      <c r="A400" s="70">
        <v>98</v>
      </c>
      <c r="B400" s="71" t="s">
        <v>126</v>
      </c>
      <c r="C400" s="45" t="s">
        <v>110</v>
      </c>
      <c r="D400" s="46">
        <v>358519</v>
      </c>
      <c r="E400" s="46">
        <v>358519</v>
      </c>
      <c r="F400" s="46">
        <v>58384.22</v>
      </c>
      <c r="G400" s="46">
        <v>232965.65</v>
      </c>
      <c r="H400" s="46">
        <v>58384.22</v>
      </c>
      <c r="I400" s="46">
        <v>226513.95</v>
      </c>
      <c r="J400" s="46">
        <v>2.8000000000000003</v>
      </c>
      <c r="K400" s="46">
        <v>63.18</v>
      </c>
      <c r="L400" s="46">
        <v>132005.05</v>
      </c>
    </row>
    <row r="401" ht="12.75" customHeight="1" hidden="1"/>
    <row r="402" ht="0.75" customHeight="1"/>
    <row r="403" ht="1.5" customHeight="1"/>
    <row r="404" spans="1:12" ht="11.25" customHeight="1">
      <c r="A404" s="70">
        <v>99</v>
      </c>
      <c r="B404" s="71" t="s">
        <v>129</v>
      </c>
      <c r="C404" s="45" t="s">
        <v>130</v>
      </c>
      <c r="D404" s="46">
        <v>2856071</v>
      </c>
      <c r="E404" s="46">
        <v>2856071</v>
      </c>
      <c r="F404" s="46">
        <v>520458.3</v>
      </c>
      <c r="G404" s="46">
        <v>2037981.08</v>
      </c>
      <c r="H404" s="46">
        <v>520458.3</v>
      </c>
      <c r="I404" s="46">
        <v>2037981.08</v>
      </c>
      <c r="J404" s="46">
        <v>25.17</v>
      </c>
      <c r="K404" s="46">
        <v>71.36</v>
      </c>
      <c r="L404" s="46">
        <v>818089.92</v>
      </c>
    </row>
    <row r="405" ht="12.75" customHeight="1" hidden="1"/>
    <row r="406" ht="0.75" customHeight="1"/>
    <row r="407" ht="1.5" customHeight="1"/>
    <row r="408" spans="1:12" ht="11.25" customHeight="1">
      <c r="A408" s="70">
        <v>100</v>
      </c>
      <c r="B408" s="71" t="s">
        <v>133</v>
      </c>
      <c r="C408" s="45" t="s">
        <v>134</v>
      </c>
      <c r="D408" s="46">
        <v>1487000</v>
      </c>
      <c r="E408" s="46">
        <v>1487000</v>
      </c>
      <c r="F408" s="46">
        <v>268461.8</v>
      </c>
      <c r="G408" s="46">
        <v>1084503.45</v>
      </c>
      <c r="H408" s="46">
        <v>268461.8</v>
      </c>
      <c r="I408" s="46">
        <v>1084503.45</v>
      </c>
      <c r="J408" s="46">
        <v>13.4</v>
      </c>
      <c r="K408" s="46">
        <v>72.93</v>
      </c>
      <c r="L408" s="46">
        <v>402496.55</v>
      </c>
    </row>
    <row r="409" ht="12.75" customHeight="1" hidden="1"/>
    <row r="410" ht="0.75" customHeight="1"/>
    <row r="411" ht="1.5" customHeight="1"/>
    <row r="412" spans="1:12" ht="11.25" customHeight="1">
      <c r="A412" s="67">
        <v>101</v>
      </c>
      <c r="B412" s="113" t="s">
        <v>210</v>
      </c>
      <c r="C412" s="113"/>
      <c r="D412" s="68">
        <v>273839981</v>
      </c>
      <c r="E412" s="44">
        <v>297486249.19</v>
      </c>
      <c r="F412" s="44">
        <v>43614900.38</v>
      </c>
      <c r="G412" s="44">
        <v>186410853.55</v>
      </c>
      <c r="H412" s="44">
        <v>37223549.78</v>
      </c>
      <c r="I412" s="44">
        <v>153189622.88</v>
      </c>
      <c r="J412" s="44">
        <v>100</v>
      </c>
      <c r="K412" s="44">
        <v>51.49</v>
      </c>
      <c r="L412" s="44">
        <v>144296626.31</v>
      </c>
    </row>
    <row r="413" ht="12.75" customHeight="1" hidden="1"/>
    <row r="414" ht="11.25" customHeight="1"/>
    <row r="423" spans="3:10" ht="12.75" customHeight="1">
      <c r="C423" s="100" t="s">
        <v>428</v>
      </c>
      <c r="F423" s="110" t="s">
        <v>298</v>
      </c>
      <c r="G423" s="110"/>
      <c r="J423" s="103" t="s">
        <v>430</v>
      </c>
    </row>
    <row r="424" spans="3:10" ht="12.75" customHeight="1">
      <c r="C424" s="100" t="s">
        <v>429</v>
      </c>
      <c r="F424" s="110" t="s">
        <v>431</v>
      </c>
      <c r="G424" s="110"/>
      <c r="J424" s="103" t="s">
        <v>375</v>
      </c>
    </row>
  </sheetData>
  <sheetProtection/>
  <mergeCells count="19">
    <mergeCell ref="D11:D12"/>
    <mergeCell ref="E11:E13"/>
    <mergeCell ref="L11:L13"/>
    <mergeCell ref="I12:I13"/>
    <mergeCell ref="J12:J13"/>
    <mergeCell ref="K12:K13"/>
    <mergeCell ref="A1:L1"/>
    <mergeCell ref="A2:L2"/>
    <mergeCell ref="A3:L3"/>
    <mergeCell ref="A4:L6"/>
    <mergeCell ref="A8:L8"/>
    <mergeCell ref="D10:G10"/>
    <mergeCell ref="F424:G424"/>
    <mergeCell ref="B14:C14"/>
    <mergeCell ref="B360:C360"/>
    <mergeCell ref="B364:C364"/>
    <mergeCell ref="B368:C368"/>
    <mergeCell ref="B412:C412"/>
    <mergeCell ref="F423:G42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84" r:id="rId2"/>
  <rowBreaks count="1" manualBreakCount="1">
    <brk id="28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1"/>
  <sheetViews>
    <sheetView zoomScalePageLayoutView="0" workbookViewId="0" topLeftCell="A1">
      <selection activeCell="B321" sqref="B321"/>
    </sheetView>
  </sheetViews>
  <sheetFormatPr defaultColWidth="6.8515625" defaultRowHeight="12.75" customHeight="1"/>
  <cols>
    <col min="1" max="1" width="6.00390625" style="1" customWidth="1"/>
    <col min="2" max="2" width="35.8515625" style="1" customWidth="1"/>
    <col min="3" max="3" width="13.7109375" style="1" bestFit="1" customWidth="1"/>
    <col min="4" max="4" width="17.7109375" style="1" bestFit="1" customWidth="1"/>
    <col min="5" max="5" width="11.28125" style="1" customWidth="1"/>
    <col min="6" max="6" width="14.57421875" style="1" bestFit="1" customWidth="1"/>
    <col min="7" max="7" width="18.00390625" style="1" customWidth="1"/>
    <col min="8" max="9" width="41.7109375" style="1" customWidth="1"/>
    <col min="10" max="16384" width="6.8515625" style="1" customWidth="1"/>
  </cols>
  <sheetData>
    <row r="1" spans="1:7" ht="12.75" customHeight="1">
      <c r="A1" s="114" t="s">
        <v>0</v>
      </c>
      <c r="B1" s="114"/>
      <c r="C1" s="114"/>
      <c r="D1" s="114"/>
      <c r="E1" s="114"/>
      <c r="F1" s="114"/>
      <c r="G1" s="114"/>
    </row>
    <row r="2" spans="1:7" ht="12.75" customHeight="1">
      <c r="A2" s="115" t="s">
        <v>1</v>
      </c>
      <c r="B2" s="115"/>
      <c r="C2" s="115"/>
      <c r="D2" s="115"/>
      <c r="E2" s="115"/>
      <c r="F2" s="115"/>
      <c r="G2" s="115"/>
    </row>
    <row r="3" spans="1:7" ht="12.75" customHeight="1">
      <c r="A3" s="116" t="s">
        <v>2</v>
      </c>
      <c r="B3" s="116"/>
      <c r="C3" s="116"/>
      <c r="D3" s="116"/>
      <c r="E3" s="116"/>
      <c r="F3" s="116"/>
      <c r="G3" s="116"/>
    </row>
    <row r="4" spans="1:7" ht="12.75" customHeight="1">
      <c r="A4" s="72"/>
      <c r="B4" s="72"/>
      <c r="C4" s="72"/>
      <c r="D4" s="72"/>
      <c r="E4" s="72"/>
      <c r="F4" s="72"/>
      <c r="G4" s="72"/>
    </row>
    <row r="5" spans="1:7" ht="12.75" customHeight="1">
      <c r="A5" s="117" t="s">
        <v>536</v>
      </c>
      <c r="B5" s="117"/>
      <c r="C5" s="117"/>
      <c r="D5" s="117"/>
      <c r="E5" s="117"/>
      <c r="F5" s="117"/>
      <c r="G5" s="117"/>
    </row>
    <row r="6" spans="1:7" ht="12.75" customHeight="1">
      <c r="A6" s="117"/>
      <c r="B6" s="117"/>
      <c r="C6" s="117"/>
      <c r="D6" s="117"/>
      <c r="E6" s="117"/>
      <c r="F6" s="117"/>
      <c r="G6" s="117"/>
    </row>
    <row r="7" spans="1:7" ht="5.25" customHeight="1">
      <c r="A7" s="117"/>
      <c r="B7" s="117"/>
      <c r="C7" s="117"/>
      <c r="D7" s="117"/>
      <c r="E7" s="117"/>
      <c r="F7" s="117"/>
      <c r="G7" s="117"/>
    </row>
    <row r="8" ht="5.25" customHeight="1"/>
    <row r="9" spans="5:7" ht="15">
      <c r="E9" s="121" t="s">
        <v>4</v>
      </c>
      <c r="F9" s="121"/>
      <c r="G9" s="121"/>
    </row>
    <row r="10" spans="1:7" ht="1.5" customHeight="1">
      <c r="A10" s="119" t="s">
        <v>5</v>
      </c>
      <c r="B10" s="121" t="s">
        <v>6</v>
      </c>
      <c r="C10" s="119" t="s">
        <v>211</v>
      </c>
      <c r="D10" s="119" t="s">
        <v>212</v>
      </c>
      <c r="E10" s="121"/>
      <c r="F10" s="121"/>
      <c r="G10" s="121"/>
    </row>
    <row r="11" spans="1:4" ht="6.75" customHeight="1">
      <c r="A11" s="119"/>
      <c r="B11" s="121"/>
      <c r="C11" s="119"/>
      <c r="D11" s="119"/>
    </row>
    <row r="12" spans="2:7" ht="8.25" customHeight="1">
      <c r="B12" s="121"/>
      <c r="C12" s="119"/>
      <c r="D12" s="119"/>
      <c r="E12" s="119" t="s">
        <v>213</v>
      </c>
      <c r="F12" s="119" t="s">
        <v>478</v>
      </c>
      <c r="G12" s="119" t="s">
        <v>214</v>
      </c>
    </row>
    <row r="13" spans="5:7" ht="9.75" customHeight="1">
      <c r="E13" s="119"/>
      <c r="F13" s="119"/>
      <c r="G13" s="119"/>
    </row>
    <row r="14" ht="0.75" customHeight="1"/>
    <row r="15" ht="2.25" customHeight="1"/>
    <row r="16" spans="1:7" ht="8.25" customHeight="1">
      <c r="A16" s="48">
        <v>1</v>
      </c>
      <c r="B16" s="120" t="s">
        <v>215</v>
      </c>
      <c r="C16" s="44">
        <v>14922520</v>
      </c>
      <c r="D16" s="44">
        <v>14922520</v>
      </c>
      <c r="E16" s="44">
        <v>1878332.68</v>
      </c>
      <c r="F16" s="44">
        <v>11943516.08</v>
      </c>
      <c r="G16" s="44">
        <v>7848612.49</v>
      </c>
    </row>
    <row r="17" ht="8.25" customHeight="1">
      <c r="B17" s="120"/>
    </row>
    <row r="18" ht="0.75" customHeight="1"/>
    <row r="19" ht="2.25" customHeight="1"/>
    <row r="20" spans="1:7" ht="11.25" customHeight="1">
      <c r="A20" s="48">
        <v>2</v>
      </c>
      <c r="B20" s="43" t="s">
        <v>216</v>
      </c>
      <c r="C20" s="44">
        <v>14922520</v>
      </c>
      <c r="D20" s="44">
        <v>14922520</v>
      </c>
      <c r="E20" s="44">
        <v>1878332.68</v>
      </c>
      <c r="F20" s="44">
        <v>11943516.08</v>
      </c>
      <c r="G20" s="44">
        <v>7848612.49</v>
      </c>
    </row>
    <row r="21" ht="0.75" customHeight="1"/>
    <row r="22" ht="2.25" customHeight="1"/>
    <row r="23" spans="1:7" ht="11.25" customHeight="1">
      <c r="A23" s="49">
        <v>3</v>
      </c>
      <c r="B23" s="45" t="s">
        <v>217</v>
      </c>
      <c r="C23" s="46">
        <v>8125520</v>
      </c>
      <c r="D23" s="46">
        <v>8125520</v>
      </c>
      <c r="E23" s="46">
        <v>609055.48</v>
      </c>
      <c r="F23" s="46">
        <v>4130368.98</v>
      </c>
      <c r="G23" s="46">
        <v>4917133.63</v>
      </c>
    </row>
    <row r="24" ht="0.75" customHeight="1"/>
    <row r="25" ht="2.25" customHeight="1"/>
    <row r="26" spans="1:7" ht="11.25" customHeight="1">
      <c r="A26" s="49">
        <v>4</v>
      </c>
      <c r="B26" s="45" t="s">
        <v>218</v>
      </c>
      <c r="C26" s="46">
        <v>8125520</v>
      </c>
      <c r="D26" s="46">
        <v>8125520</v>
      </c>
      <c r="E26" s="46">
        <v>609055.48</v>
      </c>
      <c r="F26" s="46">
        <v>4130368.98</v>
      </c>
      <c r="G26" s="46">
        <v>4917133.63</v>
      </c>
    </row>
    <row r="27" ht="0.75" customHeight="1"/>
    <row r="28" ht="2.25" customHeight="1"/>
    <row r="29" spans="1:7" ht="11.25" customHeight="1">
      <c r="A29" s="49">
        <v>5</v>
      </c>
      <c r="B29" s="45" t="s">
        <v>219</v>
      </c>
      <c r="C29" s="46">
        <v>8052200</v>
      </c>
      <c r="D29" s="46">
        <v>8052200</v>
      </c>
      <c r="E29" s="46">
        <v>602654.81</v>
      </c>
      <c r="F29" s="46">
        <v>4037171.0700000003</v>
      </c>
      <c r="G29" s="46">
        <v>4786892.75</v>
      </c>
    </row>
    <row r="30" ht="0.75" customHeight="1"/>
    <row r="31" ht="2.25" customHeight="1"/>
    <row r="32" spans="1:7" ht="11.25" customHeight="1">
      <c r="A32" s="49">
        <v>6</v>
      </c>
      <c r="B32" s="45" t="s">
        <v>220</v>
      </c>
      <c r="C32" s="46">
        <v>44200</v>
      </c>
      <c r="D32" s="46">
        <v>44200</v>
      </c>
      <c r="E32" s="46">
        <v>3588.9300000000003</v>
      </c>
      <c r="F32" s="46">
        <v>76814.11</v>
      </c>
      <c r="G32" s="46">
        <v>115583.34</v>
      </c>
    </row>
    <row r="33" ht="0.75" customHeight="1"/>
    <row r="34" ht="2.25" customHeight="1"/>
    <row r="35" spans="1:7" ht="11.25" customHeight="1">
      <c r="A35" s="49">
        <v>7</v>
      </c>
      <c r="B35" s="45" t="s">
        <v>221</v>
      </c>
      <c r="C35" s="46">
        <v>29120</v>
      </c>
      <c r="D35" s="46">
        <v>29120</v>
      </c>
      <c r="E35" s="46">
        <v>2811.7400000000002</v>
      </c>
      <c r="F35" s="46">
        <v>16383.800000000001</v>
      </c>
      <c r="G35" s="46">
        <v>14657.54</v>
      </c>
    </row>
    <row r="36" ht="0.75" customHeight="1"/>
    <row r="37" ht="2.25" customHeight="1"/>
    <row r="38" spans="1:7" ht="11.25" customHeight="1">
      <c r="A38" s="49">
        <v>8</v>
      </c>
      <c r="B38" s="45" t="s">
        <v>222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</row>
    <row r="39" ht="0.75" customHeight="1"/>
    <row r="40" ht="2.25" customHeight="1"/>
    <row r="41" spans="1:7" ht="11.25" customHeight="1">
      <c r="A41" s="49">
        <v>9</v>
      </c>
      <c r="B41" s="45" t="s">
        <v>219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</row>
    <row r="42" ht="0.75" customHeight="1"/>
    <row r="43" ht="2.25" customHeight="1"/>
    <row r="44" spans="1:7" ht="11.25" customHeight="1">
      <c r="A44" s="49">
        <v>10</v>
      </c>
      <c r="B44" s="45" t="s">
        <v>220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</row>
    <row r="45" ht="0.75" customHeight="1"/>
    <row r="46" ht="2.25" customHeight="1"/>
    <row r="47" spans="1:7" ht="11.25" customHeight="1">
      <c r="A47" s="49">
        <v>11</v>
      </c>
      <c r="B47" s="45" t="s">
        <v>221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</row>
    <row r="48" ht="0.75" customHeight="1"/>
    <row r="49" ht="2.25" customHeight="1"/>
    <row r="50" spans="1:7" ht="11.25" customHeight="1">
      <c r="A50" s="49">
        <v>12</v>
      </c>
      <c r="B50" s="45" t="s">
        <v>223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</row>
    <row r="51" ht="0.75" customHeight="1"/>
    <row r="52" ht="2.25" customHeight="1"/>
    <row r="53" spans="1:7" ht="11.25" customHeight="1">
      <c r="A53" s="49">
        <v>13</v>
      </c>
      <c r="B53" s="45" t="s">
        <v>224</v>
      </c>
      <c r="C53" s="46">
        <v>5040000</v>
      </c>
      <c r="D53" s="46">
        <v>5040000</v>
      </c>
      <c r="E53" s="46">
        <v>1036319.4500000001</v>
      </c>
      <c r="F53" s="46">
        <v>6915933.29</v>
      </c>
      <c r="G53" s="46">
        <v>2460418.21</v>
      </c>
    </row>
    <row r="54" ht="0.75" customHeight="1"/>
    <row r="55" ht="2.25" customHeight="1"/>
    <row r="56" spans="1:7" ht="11.25" customHeight="1">
      <c r="A56" s="49">
        <v>14</v>
      </c>
      <c r="B56" s="45" t="s">
        <v>225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</row>
    <row r="57" ht="0.75" customHeight="1"/>
    <row r="58" ht="2.25" customHeight="1"/>
    <row r="59" spans="1:7" ht="11.25" customHeight="1">
      <c r="A59" s="49">
        <v>15</v>
      </c>
      <c r="B59" s="45" t="s">
        <v>226</v>
      </c>
      <c r="C59" s="46">
        <v>5040000</v>
      </c>
      <c r="D59" s="46">
        <v>5040000</v>
      </c>
      <c r="E59" s="46">
        <v>1036319.4500000001</v>
      </c>
      <c r="F59" s="46">
        <v>6915933.29</v>
      </c>
      <c r="G59" s="46">
        <v>2460418.21</v>
      </c>
    </row>
    <row r="60" ht="0.75" customHeight="1"/>
    <row r="61" ht="2.25" customHeight="1"/>
    <row r="62" spans="1:7" ht="11.25" customHeight="1">
      <c r="A62" s="49">
        <v>16</v>
      </c>
      <c r="B62" s="45" t="s">
        <v>227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</row>
    <row r="63" ht="0.75" customHeight="1"/>
    <row r="64" ht="2.25" customHeight="1"/>
    <row r="65" spans="1:7" ht="11.25" customHeight="1">
      <c r="A65" s="49">
        <v>17</v>
      </c>
      <c r="B65" s="45" t="s">
        <v>228</v>
      </c>
      <c r="C65" s="46">
        <v>437000</v>
      </c>
      <c r="D65" s="46">
        <v>437000</v>
      </c>
      <c r="E65" s="46">
        <v>27500</v>
      </c>
      <c r="F65" s="46">
        <v>113470.62</v>
      </c>
      <c r="G65" s="46">
        <v>133220</v>
      </c>
    </row>
    <row r="66" ht="0.75" customHeight="1"/>
    <row r="67" ht="2.25" customHeight="1"/>
    <row r="68" spans="1:7" ht="11.25" customHeight="1">
      <c r="A68" s="49">
        <v>18</v>
      </c>
      <c r="B68" s="45" t="s">
        <v>229</v>
      </c>
      <c r="C68" s="46">
        <v>1320000</v>
      </c>
      <c r="D68" s="46">
        <v>1320000</v>
      </c>
      <c r="E68" s="46">
        <v>205457.75</v>
      </c>
      <c r="F68" s="46">
        <v>783743.1900000001</v>
      </c>
      <c r="G68" s="46">
        <v>337840.65</v>
      </c>
    </row>
    <row r="69" ht="0.75" customHeight="1"/>
    <row r="70" ht="2.25" customHeight="1"/>
    <row r="71" spans="1:7" ht="11.25" customHeight="1">
      <c r="A71" s="49">
        <v>19</v>
      </c>
      <c r="B71" s="45" t="s">
        <v>230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</row>
    <row r="72" ht="0.75" customHeight="1"/>
    <row r="73" ht="2.25" customHeight="1"/>
    <row r="74" spans="1:7" ht="11.25" customHeight="1">
      <c r="A74" s="49">
        <v>20</v>
      </c>
      <c r="B74" s="45" t="s">
        <v>231</v>
      </c>
      <c r="C74" s="46">
        <v>1320000</v>
      </c>
      <c r="D74" s="46">
        <v>1320000</v>
      </c>
      <c r="E74" s="46">
        <v>205457.75</v>
      </c>
      <c r="F74" s="46">
        <v>783743.1900000001</v>
      </c>
      <c r="G74" s="46">
        <v>337840.65</v>
      </c>
    </row>
    <row r="75" ht="0.75" customHeight="1"/>
    <row r="76" ht="2.25" customHeight="1"/>
    <row r="77" spans="1:7" ht="11.25" customHeight="1">
      <c r="A77" s="48">
        <v>21</v>
      </c>
      <c r="B77" s="43" t="s">
        <v>232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</row>
    <row r="78" ht="0.75" customHeight="1"/>
    <row r="79" ht="2.25" customHeight="1"/>
    <row r="80" spans="1:7" ht="11.25" customHeight="1">
      <c r="A80" s="49">
        <v>22</v>
      </c>
      <c r="B80" s="45" t="s">
        <v>233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</row>
    <row r="81" ht="0.75" customHeight="1"/>
    <row r="82" ht="2.25" customHeight="1"/>
    <row r="83" spans="1:7" ht="11.25" customHeight="1">
      <c r="A83" s="49">
        <v>23</v>
      </c>
      <c r="B83" s="45" t="s">
        <v>234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</row>
    <row r="84" ht="0.75" customHeight="1"/>
    <row r="85" ht="2.25" customHeight="1"/>
    <row r="86" spans="1:7" ht="11.25" customHeight="1">
      <c r="A86" s="49">
        <v>24</v>
      </c>
      <c r="B86" s="45" t="s">
        <v>235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</row>
    <row r="87" ht="0.75" customHeight="1"/>
    <row r="88" ht="2.25" customHeight="1"/>
    <row r="89" spans="1:7" ht="11.25" customHeight="1">
      <c r="A89" s="48">
        <v>25</v>
      </c>
      <c r="B89" s="43" t="s">
        <v>236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</row>
    <row r="90" ht="0.75" customHeight="1"/>
    <row r="91" ht="2.25" customHeight="1"/>
    <row r="92" spans="1:7" ht="11.25" customHeight="1">
      <c r="A92" s="48">
        <v>26</v>
      </c>
      <c r="B92" s="43" t="s">
        <v>237</v>
      </c>
      <c r="C92" s="44">
        <v>13161410</v>
      </c>
      <c r="D92" s="44">
        <v>13161410</v>
      </c>
      <c r="E92" s="44">
        <v>1051734.75</v>
      </c>
      <c r="F92" s="44">
        <v>7092560.43</v>
      </c>
      <c r="G92" s="44">
        <v>7478963.4</v>
      </c>
    </row>
    <row r="93" ht="0.75" customHeight="1"/>
    <row r="94" ht="2.25" customHeight="1"/>
    <row r="95" spans="1:7" ht="11.25" customHeight="1">
      <c r="A95" s="48">
        <v>27</v>
      </c>
      <c r="B95" s="43" t="s">
        <v>238</v>
      </c>
      <c r="C95" s="44">
        <v>28083930</v>
      </c>
      <c r="D95" s="44">
        <v>28083930</v>
      </c>
      <c r="E95" s="44">
        <v>2930067.43</v>
      </c>
      <c r="F95" s="44">
        <v>19036076.51</v>
      </c>
      <c r="G95" s="44">
        <v>15327575.89</v>
      </c>
    </row>
    <row r="96" ht="15"/>
    <row r="97" ht="0.75" customHeight="1"/>
    <row r="98" ht="2.25" customHeight="1"/>
    <row r="99" spans="5:7" ht="6.75" customHeight="1">
      <c r="E99" s="121" t="s">
        <v>432</v>
      </c>
      <c r="F99" s="121"/>
      <c r="G99" s="121"/>
    </row>
    <row r="100" spans="1:7" ht="1.5" customHeight="1">
      <c r="A100" s="119" t="s">
        <v>5</v>
      </c>
      <c r="B100" s="121" t="s">
        <v>37</v>
      </c>
      <c r="C100" s="119" t="s">
        <v>479</v>
      </c>
      <c r="D100" s="119" t="s">
        <v>239</v>
      </c>
      <c r="E100" s="121"/>
      <c r="F100" s="121"/>
      <c r="G100" s="121"/>
    </row>
    <row r="101" spans="1:4" ht="6.75" customHeight="1">
      <c r="A101" s="119"/>
      <c r="B101" s="121"/>
      <c r="C101" s="119"/>
      <c r="D101" s="119"/>
    </row>
    <row r="102" spans="2:7" ht="8.25" customHeight="1">
      <c r="B102" s="121"/>
      <c r="C102" s="119"/>
      <c r="D102" s="119"/>
      <c r="E102" s="119" t="s">
        <v>213</v>
      </c>
      <c r="F102" s="119" t="s">
        <v>478</v>
      </c>
      <c r="G102" s="119" t="s">
        <v>214</v>
      </c>
    </row>
    <row r="103" spans="5:7" ht="9.75" customHeight="1">
      <c r="E103" s="119"/>
      <c r="F103" s="119"/>
      <c r="G103" s="119"/>
    </row>
    <row r="104" ht="0.75" customHeight="1"/>
    <row r="105" ht="2.25" customHeight="1"/>
    <row r="106" spans="1:7" ht="8.25" customHeight="1">
      <c r="A106" s="48">
        <v>28</v>
      </c>
      <c r="B106" s="120" t="s">
        <v>240</v>
      </c>
      <c r="C106" s="44">
        <v>12463600</v>
      </c>
      <c r="D106" s="44">
        <v>12519000</v>
      </c>
      <c r="E106" s="44">
        <v>992838.87</v>
      </c>
      <c r="F106" s="44">
        <v>3455260.25</v>
      </c>
      <c r="G106" s="44">
        <v>2699765.64</v>
      </c>
    </row>
    <row r="107" ht="8.25" customHeight="1">
      <c r="B107" s="120"/>
    </row>
    <row r="108" ht="0.75" customHeight="1"/>
    <row r="109" ht="2.25" customHeight="1"/>
    <row r="110" spans="1:7" ht="11.25" customHeight="1">
      <c r="A110" s="48">
        <v>29</v>
      </c>
      <c r="B110" s="43" t="s">
        <v>241</v>
      </c>
      <c r="C110" s="44">
        <v>3763600</v>
      </c>
      <c r="D110" s="44">
        <v>3819000</v>
      </c>
      <c r="E110" s="44">
        <v>361641.32</v>
      </c>
      <c r="F110" s="44">
        <v>1232295.18</v>
      </c>
      <c r="G110" s="44">
        <v>987355.38</v>
      </c>
    </row>
    <row r="111" ht="0.75" customHeight="1"/>
    <row r="112" ht="2.25" customHeight="1"/>
    <row r="113" spans="1:7" ht="11.25" customHeight="1">
      <c r="A113" s="49">
        <v>30</v>
      </c>
      <c r="B113" s="45" t="s">
        <v>242</v>
      </c>
      <c r="C113" s="46">
        <v>2451600</v>
      </c>
      <c r="D113" s="46">
        <v>2507000</v>
      </c>
      <c r="E113" s="46">
        <v>356907.2</v>
      </c>
      <c r="F113" s="46">
        <v>1219632.86</v>
      </c>
      <c r="G113" s="46">
        <v>976328</v>
      </c>
    </row>
    <row r="114" ht="0.75" customHeight="1"/>
    <row r="115" ht="2.25" customHeight="1"/>
    <row r="116" spans="1:7" ht="11.25" customHeight="1">
      <c r="A116" s="49">
        <v>31</v>
      </c>
      <c r="B116" s="45" t="s">
        <v>243</v>
      </c>
      <c r="C116" s="46">
        <v>1312000</v>
      </c>
      <c r="D116" s="46">
        <v>1312000</v>
      </c>
      <c r="E116" s="46">
        <v>4734.12</v>
      </c>
      <c r="F116" s="46">
        <v>12662.32</v>
      </c>
      <c r="G116" s="46">
        <v>11027.380000000001</v>
      </c>
    </row>
    <row r="117" ht="0.75" customHeight="1"/>
    <row r="118" ht="2.25" customHeight="1"/>
    <row r="119" spans="1:7" ht="11.25" customHeight="1">
      <c r="A119" s="48">
        <v>32</v>
      </c>
      <c r="B119" s="43" t="s">
        <v>244</v>
      </c>
      <c r="C119" s="44">
        <v>8700000</v>
      </c>
      <c r="D119" s="44">
        <v>8700000</v>
      </c>
      <c r="E119" s="44">
        <v>631197.55</v>
      </c>
      <c r="F119" s="44">
        <v>2222965.07</v>
      </c>
      <c r="G119" s="44">
        <v>1712410.26</v>
      </c>
    </row>
    <row r="120" ht="0.75" customHeight="1"/>
    <row r="121" ht="2.25" customHeight="1"/>
    <row r="122" spans="1:7" ht="11.25" customHeight="1">
      <c r="A122" s="49">
        <v>33</v>
      </c>
      <c r="B122" s="45" t="s">
        <v>245</v>
      </c>
      <c r="C122" s="46">
        <v>8700000</v>
      </c>
      <c r="D122" s="46">
        <v>8700000</v>
      </c>
      <c r="E122" s="46">
        <v>631197.55</v>
      </c>
      <c r="F122" s="46">
        <v>2222965.07</v>
      </c>
      <c r="G122" s="46">
        <v>1712410.26</v>
      </c>
    </row>
    <row r="123" ht="0.75" customHeight="1"/>
    <row r="124" ht="2.25" customHeight="1"/>
    <row r="125" spans="1:7" ht="11.25" customHeight="1">
      <c r="A125" s="49">
        <v>34</v>
      </c>
      <c r="B125" s="45" t="s">
        <v>246</v>
      </c>
      <c r="C125" s="46">
        <v>4400000</v>
      </c>
      <c r="D125" s="46">
        <v>4400000</v>
      </c>
      <c r="E125" s="46">
        <v>202582.84</v>
      </c>
      <c r="F125" s="46">
        <v>650565.25</v>
      </c>
      <c r="G125" s="46">
        <v>52236.89</v>
      </c>
    </row>
    <row r="126" ht="0.75" customHeight="1"/>
    <row r="127" ht="2.25" customHeight="1"/>
    <row r="128" spans="1:7" ht="11.25" customHeight="1">
      <c r="A128" s="49">
        <v>35</v>
      </c>
      <c r="B128" s="45" t="s">
        <v>247</v>
      </c>
      <c r="C128" s="46">
        <v>1000000</v>
      </c>
      <c r="D128" s="46">
        <v>1000000</v>
      </c>
      <c r="E128" s="46">
        <v>97010.09</v>
      </c>
      <c r="F128" s="46">
        <v>366151.78</v>
      </c>
      <c r="G128" s="46">
        <v>244545.25</v>
      </c>
    </row>
    <row r="129" ht="0.75" customHeight="1"/>
    <row r="130" ht="2.25" customHeight="1"/>
    <row r="131" spans="1:7" ht="11.25" customHeight="1">
      <c r="A131" s="49">
        <v>36</v>
      </c>
      <c r="B131" s="45" t="s">
        <v>248</v>
      </c>
      <c r="C131" s="46">
        <v>3300000</v>
      </c>
      <c r="D131" s="46">
        <v>3300000</v>
      </c>
      <c r="E131" s="46">
        <v>331604.62</v>
      </c>
      <c r="F131" s="46">
        <v>1206248.04</v>
      </c>
      <c r="G131" s="46">
        <v>1415628.12</v>
      </c>
    </row>
    <row r="132" ht="0.75" customHeight="1"/>
    <row r="133" ht="2.25" customHeight="1"/>
    <row r="134" spans="1:7" ht="11.25" customHeight="1">
      <c r="A134" s="49">
        <v>37</v>
      </c>
      <c r="B134" s="45" t="s">
        <v>249</v>
      </c>
      <c r="C134" s="46">
        <v>0</v>
      </c>
      <c r="D134" s="46">
        <v>0</v>
      </c>
      <c r="E134" s="46">
        <v>0</v>
      </c>
      <c r="F134" s="46">
        <v>0</v>
      </c>
      <c r="G134" s="46">
        <v>0</v>
      </c>
    </row>
    <row r="135" ht="0.75" customHeight="1"/>
    <row r="136" ht="2.25" customHeight="1"/>
    <row r="137" spans="1:7" ht="11.25" customHeight="1">
      <c r="A137" s="49">
        <v>38</v>
      </c>
      <c r="B137" s="45" t="s">
        <v>250</v>
      </c>
      <c r="C137" s="46">
        <v>0</v>
      </c>
      <c r="D137" s="46">
        <v>0</v>
      </c>
      <c r="E137" s="46">
        <v>0</v>
      </c>
      <c r="F137" s="46">
        <v>0</v>
      </c>
      <c r="G137" s="46">
        <v>0</v>
      </c>
    </row>
    <row r="138" ht="0.75" customHeight="1"/>
    <row r="139" ht="2.25" customHeight="1"/>
    <row r="140" spans="1:7" ht="11.25" customHeight="1">
      <c r="A140" s="49">
        <v>39</v>
      </c>
      <c r="B140" s="45" t="s">
        <v>247</v>
      </c>
      <c r="C140" s="46">
        <v>0</v>
      </c>
      <c r="D140" s="46">
        <v>0</v>
      </c>
      <c r="E140" s="46">
        <v>0</v>
      </c>
      <c r="F140" s="46">
        <v>0</v>
      </c>
      <c r="G140" s="46">
        <v>0</v>
      </c>
    </row>
    <row r="141" ht="0.75" customHeight="1"/>
    <row r="142" ht="2.25" customHeight="1"/>
    <row r="143" spans="1:7" ht="11.25" customHeight="1">
      <c r="A143" s="49">
        <v>40</v>
      </c>
      <c r="B143" s="45" t="s">
        <v>248</v>
      </c>
      <c r="C143" s="46">
        <v>0</v>
      </c>
      <c r="D143" s="46">
        <v>0</v>
      </c>
      <c r="E143" s="46">
        <v>0</v>
      </c>
      <c r="F143" s="46">
        <v>0</v>
      </c>
      <c r="G143" s="46">
        <v>0</v>
      </c>
    </row>
    <row r="144" ht="0.75" customHeight="1"/>
    <row r="145" ht="2.25" customHeight="1"/>
    <row r="146" spans="1:7" ht="11.25" customHeight="1">
      <c r="A146" s="49">
        <v>41</v>
      </c>
      <c r="B146" s="45" t="s">
        <v>251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</row>
    <row r="147" ht="0.75" customHeight="1"/>
    <row r="148" ht="2.25" customHeight="1"/>
    <row r="149" spans="1:7" ht="11.25" customHeight="1">
      <c r="A149" s="49">
        <v>42</v>
      </c>
      <c r="B149" s="45" t="s">
        <v>252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</row>
    <row r="150" ht="0.75" customHeight="1"/>
    <row r="151" ht="2.25" customHeight="1"/>
    <row r="152" spans="1:7" ht="11.25" customHeight="1">
      <c r="A152" s="49">
        <v>43</v>
      </c>
      <c r="B152" s="45" t="s">
        <v>253</v>
      </c>
      <c r="C152" s="46">
        <v>0</v>
      </c>
      <c r="D152" s="46">
        <v>0</v>
      </c>
      <c r="E152" s="46">
        <v>0</v>
      </c>
      <c r="F152" s="46">
        <v>0</v>
      </c>
      <c r="G152" s="46">
        <v>0</v>
      </c>
    </row>
    <row r="153" ht="0.75" customHeight="1"/>
    <row r="154" ht="2.25" customHeight="1"/>
    <row r="155" spans="1:7" ht="11.25" customHeight="1">
      <c r="A155" s="48">
        <v>44</v>
      </c>
      <c r="B155" s="43" t="s">
        <v>254</v>
      </c>
      <c r="C155" s="44">
        <v>80000</v>
      </c>
      <c r="D155" s="44">
        <v>80000</v>
      </c>
      <c r="E155" s="44">
        <v>12903.4</v>
      </c>
      <c r="F155" s="44">
        <v>44101.75</v>
      </c>
      <c r="G155" s="44">
        <v>33309.36</v>
      </c>
    </row>
    <row r="156" ht="0.75" customHeight="1"/>
    <row r="157" ht="2.25" customHeight="1"/>
    <row r="158" spans="1:7" ht="11.25" customHeight="1">
      <c r="A158" s="48">
        <v>45</v>
      </c>
      <c r="B158" s="43" t="s">
        <v>255</v>
      </c>
      <c r="C158" s="44">
        <v>12543600</v>
      </c>
      <c r="D158" s="44">
        <v>12599000</v>
      </c>
      <c r="E158" s="44">
        <v>1005742.27</v>
      </c>
      <c r="F158" s="44">
        <v>3499362</v>
      </c>
      <c r="G158" s="44">
        <v>2733075</v>
      </c>
    </row>
    <row r="159" ht="0.75" customHeight="1"/>
    <row r="160" ht="2.25" customHeight="1"/>
    <row r="161" spans="1:7" ht="11.25" customHeight="1">
      <c r="A161" s="48">
        <v>46</v>
      </c>
      <c r="B161" s="43" t="s">
        <v>256</v>
      </c>
      <c r="C161" s="44">
        <v>15540330</v>
      </c>
      <c r="D161" s="44">
        <v>15484930</v>
      </c>
      <c r="E161" s="44">
        <v>1924325.1600000001</v>
      </c>
      <c r="F161" s="44">
        <v>15536714.51</v>
      </c>
      <c r="G161" s="44">
        <v>12594500.89</v>
      </c>
    </row>
    <row r="162" ht="15"/>
    <row r="163" ht="0.75" customHeight="1"/>
    <row r="164" spans="5:7" ht="6.75" customHeight="1">
      <c r="E164" s="121" t="s">
        <v>4</v>
      </c>
      <c r="F164" s="121"/>
      <c r="G164" s="121"/>
    </row>
    <row r="165" spans="1:7" ht="1.5" customHeight="1">
      <c r="A165" s="119" t="s">
        <v>5</v>
      </c>
      <c r="B165" s="119" t="s">
        <v>257</v>
      </c>
      <c r="C165" s="119" t="s">
        <v>211</v>
      </c>
      <c r="D165" s="119" t="s">
        <v>212</v>
      </c>
      <c r="E165" s="121"/>
      <c r="F165" s="121"/>
      <c r="G165" s="121"/>
    </row>
    <row r="166" spans="1:4" ht="6.75" customHeight="1">
      <c r="A166" s="119"/>
      <c r="B166" s="119"/>
      <c r="C166" s="119"/>
      <c r="D166" s="119"/>
    </row>
    <row r="167" spans="2:7" ht="8.25" customHeight="1">
      <c r="B167" s="119"/>
      <c r="C167" s="119"/>
      <c r="D167" s="119"/>
      <c r="E167" s="119" t="s">
        <v>213</v>
      </c>
      <c r="F167" s="119" t="s">
        <v>478</v>
      </c>
      <c r="G167" s="119" t="s">
        <v>214</v>
      </c>
    </row>
    <row r="168" spans="5:7" ht="9.75" customHeight="1">
      <c r="E168" s="119"/>
      <c r="F168" s="119"/>
      <c r="G168" s="119"/>
    </row>
    <row r="169" ht="0.75" customHeight="1"/>
    <row r="170" ht="2.25" customHeight="1"/>
    <row r="171" spans="1:7" ht="11.25" customHeight="1">
      <c r="A171" s="48">
        <v>47</v>
      </c>
      <c r="B171" s="43" t="s">
        <v>258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</row>
    <row r="172" ht="0.75" customHeight="1"/>
    <row r="173" ht="2.25" customHeight="1"/>
    <row r="174" spans="1:7" ht="11.25" customHeight="1">
      <c r="A174" s="49">
        <v>48</v>
      </c>
      <c r="B174" s="45" t="s">
        <v>259</v>
      </c>
      <c r="C174" s="46">
        <v>0</v>
      </c>
      <c r="D174" s="46">
        <v>0</v>
      </c>
      <c r="E174" s="46">
        <v>0</v>
      </c>
      <c r="F174" s="46">
        <v>0</v>
      </c>
      <c r="G174" s="46">
        <v>0</v>
      </c>
    </row>
    <row r="175" ht="0.75" customHeight="1"/>
    <row r="176" ht="2.25" customHeight="1"/>
    <row r="177" spans="1:7" ht="11.25" customHeight="1">
      <c r="A177" s="49">
        <v>49</v>
      </c>
      <c r="B177" s="45" t="s">
        <v>260</v>
      </c>
      <c r="C177" s="46">
        <v>0</v>
      </c>
      <c r="D177" s="46">
        <v>0</v>
      </c>
      <c r="E177" s="46">
        <v>0</v>
      </c>
      <c r="F177" s="46">
        <v>0</v>
      </c>
      <c r="G177" s="46">
        <v>0</v>
      </c>
    </row>
    <row r="178" ht="0.75" customHeight="1"/>
    <row r="179" ht="2.25" customHeight="1"/>
    <row r="180" spans="1:7" ht="11.25" customHeight="1">
      <c r="A180" s="49">
        <v>50</v>
      </c>
      <c r="B180" s="45" t="s">
        <v>261</v>
      </c>
      <c r="C180" s="46">
        <v>0</v>
      </c>
      <c r="D180" s="46">
        <v>0</v>
      </c>
      <c r="E180" s="46">
        <v>0</v>
      </c>
      <c r="F180" s="46">
        <v>0</v>
      </c>
      <c r="G180" s="46">
        <v>0</v>
      </c>
    </row>
    <row r="181" ht="0.75" customHeight="1"/>
    <row r="182" ht="2.25" customHeight="1"/>
    <row r="183" spans="1:7" ht="11.25" customHeight="1">
      <c r="A183" s="49">
        <v>51</v>
      </c>
      <c r="B183" s="45" t="s">
        <v>262</v>
      </c>
      <c r="C183" s="46">
        <v>0</v>
      </c>
      <c r="D183" s="46">
        <v>0</v>
      </c>
      <c r="E183" s="46">
        <v>0</v>
      </c>
      <c r="F183" s="46">
        <v>0</v>
      </c>
      <c r="G183" s="46">
        <v>0</v>
      </c>
    </row>
    <row r="184" ht="0.75" customHeight="1"/>
    <row r="185" ht="2.25" customHeight="1"/>
    <row r="186" spans="1:7" ht="11.25" customHeight="1">
      <c r="A186" s="49">
        <v>52</v>
      </c>
      <c r="B186" s="45" t="s">
        <v>263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</row>
    <row r="187" ht="0.75" customHeight="1"/>
    <row r="188" ht="2.25" customHeight="1"/>
    <row r="189" spans="1:7" ht="11.25" customHeight="1">
      <c r="A189" s="49">
        <v>53</v>
      </c>
      <c r="B189" s="45" t="s">
        <v>264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</row>
    <row r="190" ht="0.75" customHeight="1"/>
    <row r="191" ht="2.25" customHeight="1"/>
    <row r="192" spans="1:7" ht="11.25" customHeight="1">
      <c r="A192" s="49">
        <v>54</v>
      </c>
      <c r="B192" s="45" t="s">
        <v>265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</row>
    <row r="193" ht="0.75" customHeight="1"/>
    <row r="194" ht="2.25" customHeight="1"/>
    <row r="195" spans="1:7" ht="11.25" customHeight="1">
      <c r="A195" s="49">
        <v>55</v>
      </c>
      <c r="B195" s="45" t="s">
        <v>266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</row>
    <row r="196" ht="15"/>
    <row r="197" ht="0.75" customHeight="1"/>
    <row r="198" ht="2.25" customHeight="1"/>
    <row r="199" spans="1:5" ht="11.25" customHeight="1">
      <c r="A199" s="2" t="s">
        <v>5</v>
      </c>
      <c r="B199" s="121" t="s">
        <v>267</v>
      </c>
      <c r="C199" s="121"/>
      <c r="D199" s="119"/>
      <c r="E199" s="119"/>
    </row>
    <row r="200" ht="0.75" customHeight="1"/>
    <row r="201" ht="2.25" customHeight="1"/>
    <row r="202" spans="1:5" ht="11.25" customHeight="1">
      <c r="A202" s="48">
        <v>56</v>
      </c>
      <c r="B202" s="113" t="s">
        <v>268</v>
      </c>
      <c r="C202" s="113"/>
      <c r="D202" s="124"/>
      <c r="E202" s="124"/>
    </row>
    <row r="203" ht="15"/>
    <row r="204" ht="0.75" customHeight="1"/>
    <row r="205" ht="2.25" customHeight="1"/>
    <row r="206" spans="4:6" ht="6.75" customHeight="1">
      <c r="D206" s="101"/>
      <c r="E206" s="119"/>
      <c r="F206" s="101"/>
    </row>
    <row r="207" spans="1:6" ht="1.5" customHeight="1">
      <c r="A207" s="119" t="s">
        <v>5</v>
      </c>
      <c r="B207" s="121" t="s">
        <v>269</v>
      </c>
      <c r="C207" s="121"/>
      <c r="D207" s="121"/>
      <c r="E207" s="119"/>
      <c r="F207" s="101"/>
    </row>
    <row r="208" spans="1:6" ht="6.75" customHeight="1">
      <c r="A208" s="119"/>
      <c r="B208" s="121"/>
      <c r="C208" s="121"/>
      <c r="D208" s="121"/>
      <c r="E208" s="101"/>
      <c r="F208" s="101"/>
    </row>
    <row r="209" spans="1:6" ht="12.75" customHeight="1" hidden="1">
      <c r="A209" s="119"/>
      <c r="B209" s="121"/>
      <c r="C209" s="121"/>
      <c r="D209" s="121"/>
      <c r="E209" s="121" t="s">
        <v>547</v>
      </c>
      <c r="F209" s="122">
        <v>41639</v>
      </c>
    </row>
    <row r="210" spans="4:6" ht="9.75" customHeight="1">
      <c r="D210" s="98" t="s">
        <v>546</v>
      </c>
      <c r="E210" s="121"/>
      <c r="F210" s="119"/>
    </row>
    <row r="211" ht="0.75" customHeight="1"/>
    <row r="212" ht="2.25" customHeight="1"/>
    <row r="213" spans="1:6" ht="11.25" customHeight="1">
      <c r="A213" s="49">
        <v>57</v>
      </c>
      <c r="B213" s="123" t="s">
        <v>270</v>
      </c>
      <c r="C213" s="123"/>
      <c r="D213" s="46">
        <v>0</v>
      </c>
      <c r="E213" s="46">
        <v>0</v>
      </c>
      <c r="F213" s="46">
        <v>0</v>
      </c>
    </row>
    <row r="214" ht="0.75" customHeight="1"/>
    <row r="215" ht="2.25" customHeight="1"/>
    <row r="216" spans="1:6" ht="11.25" customHeight="1">
      <c r="A216" s="49">
        <v>58</v>
      </c>
      <c r="B216" s="123" t="s">
        <v>271</v>
      </c>
      <c r="C216" s="123"/>
      <c r="D216" s="46">
        <v>0</v>
      </c>
      <c r="E216" s="46">
        <v>0</v>
      </c>
      <c r="F216" s="46">
        <v>0</v>
      </c>
    </row>
    <row r="217" ht="0.75" customHeight="1"/>
    <row r="218" ht="2.25" customHeight="1"/>
    <row r="219" spans="1:6" ht="11.25" customHeight="1">
      <c r="A219" s="49">
        <v>59</v>
      </c>
      <c r="B219" s="123" t="s">
        <v>272</v>
      </c>
      <c r="C219" s="123"/>
      <c r="D219" s="46">
        <v>95158682.12</v>
      </c>
      <c r="E219" s="46">
        <v>98961730.91</v>
      </c>
      <c r="F219" s="46">
        <v>78664286.48</v>
      </c>
    </row>
    <row r="220" ht="0.75" customHeight="1"/>
    <row r="221" ht="2.25" customHeight="1"/>
    <row r="222" spans="1:6" ht="11.25" customHeight="1">
      <c r="A222" s="49">
        <v>60</v>
      </c>
      <c r="B222" s="123" t="s">
        <v>273</v>
      </c>
      <c r="C222" s="123"/>
      <c r="D222" s="46">
        <v>0</v>
      </c>
      <c r="E222" s="46">
        <v>0</v>
      </c>
      <c r="F222" s="46">
        <v>0</v>
      </c>
    </row>
    <row r="223" ht="15"/>
    <row r="224" ht="0.75" customHeight="1"/>
    <row r="225" ht="2.25" customHeight="1"/>
    <row r="226" spans="5:7" ht="6.75" customHeight="1">
      <c r="E226" s="121" t="s">
        <v>4</v>
      </c>
      <c r="F226" s="121"/>
      <c r="G226" s="121"/>
    </row>
    <row r="227" spans="1:7" ht="1.5" customHeight="1">
      <c r="A227" s="119" t="s">
        <v>5</v>
      </c>
      <c r="B227" s="121" t="s">
        <v>274</v>
      </c>
      <c r="C227" s="119" t="s">
        <v>211</v>
      </c>
      <c r="D227" s="119" t="s">
        <v>212</v>
      </c>
      <c r="E227" s="121"/>
      <c r="F227" s="121"/>
      <c r="G227" s="121"/>
    </row>
    <row r="228" spans="1:4" ht="6.75" customHeight="1">
      <c r="A228" s="119"/>
      <c r="B228" s="121"/>
      <c r="C228" s="119"/>
      <c r="D228" s="119"/>
    </row>
    <row r="229" spans="2:7" ht="8.25" customHeight="1">
      <c r="B229" s="121"/>
      <c r="C229" s="119"/>
      <c r="D229" s="119"/>
      <c r="E229" s="119" t="s">
        <v>213</v>
      </c>
      <c r="F229" s="119" t="s">
        <v>478</v>
      </c>
      <c r="G229" s="119" t="s">
        <v>214</v>
      </c>
    </row>
    <row r="230" spans="5:7" ht="9.75" customHeight="1">
      <c r="E230" s="119"/>
      <c r="F230" s="119"/>
      <c r="G230" s="119"/>
    </row>
    <row r="231" ht="0.75" customHeight="1"/>
    <row r="232" ht="2.25" customHeight="1"/>
    <row r="233" spans="1:7" ht="11.25" customHeight="1">
      <c r="A233" s="48">
        <v>61</v>
      </c>
      <c r="B233" s="43" t="s">
        <v>275</v>
      </c>
      <c r="C233" s="44">
        <v>13161410</v>
      </c>
      <c r="D233" s="44">
        <v>13161410</v>
      </c>
      <c r="E233" s="44">
        <v>1051734.75</v>
      </c>
      <c r="F233" s="44">
        <v>7092560.43</v>
      </c>
      <c r="G233" s="44">
        <v>7478963.4</v>
      </c>
    </row>
    <row r="234" ht="0.75" customHeight="1"/>
    <row r="235" ht="2.25" customHeight="1"/>
    <row r="236" spans="1:7" ht="11.25" customHeight="1">
      <c r="A236" s="49">
        <v>62</v>
      </c>
      <c r="B236" s="45" t="s">
        <v>276</v>
      </c>
      <c r="C236" s="46">
        <v>11592310</v>
      </c>
      <c r="D236" s="46">
        <v>11592310</v>
      </c>
      <c r="E236" s="46">
        <v>888518.71</v>
      </c>
      <c r="F236" s="46">
        <v>5973744.7</v>
      </c>
      <c r="G236" s="46">
        <v>7034999.5200000005</v>
      </c>
    </row>
    <row r="237" ht="0.75" customHeight="1"/>
    <row r="238" ht="2.25" customHeight="1"/>
    <row r="239" spans="1:7" ht="11.25" customHeight="1">
      <c r="A239" s="49">
        <v>63</v>
      </c>
      <c r="B239" s="45" t="s">
        <v>277</v>
      </c>
      <c r="C239" s="46">
        <v>11592310</v>
      </c>
      <c r="D239" s="46">
        <v>11592310</v>
      </c>
      <c r="E239" s="46">
        <v>888518.71</v>
      </c>
      <c r="F239" s="46">
        <v>5973744.7</v>
      </c>
      <c r="G239" s="46">
        <v>7034999.5200000005</v>
      </c>
    </row>
    <row r="240" ht="0.75" customHeight="1"/>
    <row r="241" ht="2.25" customHeight="1"/>
    <row r="242" spans="1:7" ht="11.25" customHeight="1">
      <c r="A242" s="49">
        <v>64</v>
      </c>
      <c r="B242" s="45" t="s">
        <v>278</v>
      </c>
      <c r="C242" s="46">
        <v>11592310</v>
      </c>
      <c r="D242" s="46">
        <v>11592310</v>
      </c>
      <c r="E242" s="46">
        <v>888518.71</v>
      </c>
      <c r="F242" s="46">
        <v>5973744.7</v>
      </c>
      <c r="G242" s="46">
        <v>7034999.5200000005</v>
      </c>
    </row>
    <row r="243" ht="0.75" customHeight="1"/>
    <row r="244" ht="2.25" customHeight="1"/>
    <row r="245" spans="1:7" ht="11.25" customHeight="1">
      <c r="A245" s="49">
        <v>65</v>
      </c>
      <c r="B245" s="45" t="s">
        <v>219</v>
      </c>
      <c r="C245" s="46">
        <v>11592310</v>
      </c>
      <c r="D245" s="46">
        <v>11592310</v>
      </c>
      <c r="E245" s="46">
        <v>888518.71</v>
      </c>
      <c r="F245" s="46">
        <v>5973744.7</v>
      </c>
      <c r="G245" s="46">
        <v>7034999.5200000005</v>
      </c>
    </row>
    <row r="246" ht="0.75" customHeight="1"/>
    <row r="247" ht="2.25" customHeight="1"/>
    <row r="248" spans="1:7" ht="11.25" customHeight="1">
      <c r="A248" s="49">
        <v>66</v>
      </c>
      <c r="B248" s="45" t="s">
        <v>220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</row>
    <row r="249" ht="0.75" customHeight="1"/>
    <row r="250" ht="2.25" customHeight="1"/>
    <row r="251" spans="1:7" ht="11.25" customHeight="1">
      <c r="A251" s="49">
        <v>67</v>
      </c>
      <c r="B251" s="45" t="s">
        <v>221</v>
      </c>
      <c r="C251" s="46">
        <v>0</v>
      </c>
      <c r="D251" s="46">
        <v>0</v>
      </c>
      <c r="E251" s="46">
        <v>0</v>
      </c>
      <c r="F251" s="46">
        <v>0</v>
      </c>
      <c r="G251" s="46">
        <v>0</v>
      </c>
    </row>
    <row r="252" ht="0.75" customHeight="1"/>
    <row r="253" ht="2.25" customHeight="1"/>
    <row r="254" spans="1:7" ht="11.25" customHeight="1">
      <c r="A254" s="49">
        <v>68</v>
      </c>
      <c r="B254" s="45" t="s">
        <v>279</v>
      </c>
      <c r="C254" s="46">
        <v>0</v>
      </c>
      <c r="D254" s="46">
        <v>0</v>
      </c>
      <c r="E254" s="46">
        <v>0</v>
      </c>
      <c r="F254" s="46">
        <v>0</v>
      </c>
      <c r="G254" s="46">
        <v>0</v>
      </c>
    </row>
    <row r="255" ht="0.75" customHeight="1"/>
    <row r="256" ht="2.25" customHeight="1"/>
    <row r="257" spans="1:7" ht="11.25" customHeight="1">
      <c r="A257" s="49">
        <v>69</v>
      </c>
      <c r="B257" s="45" t="s">
        <v>219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</row>
    <row r="258" ht="0.75" customHeight="1"/>
    <row r="259" ht="2.25" customHeight="1"/>
    <row r="260" spans="1:7" ht="11.25" customHeight="1">
      <c r="A260" s="49">
        <v>70</v>
      </c>
      <c r="B260" s="45" t="s">
        <v>220</v>
      </c>
      <c r="C260" s="46">
        <v>0</v>
      </c>
      <c r="D260" s="46">
        <v>0</v>
      </c>
      <c r="E260" s="46">
        <v>0</v>
      </c>
      <c r="F260" s="46">
        <v>0</v>
      </c>
      <c r="G260" s="46">
        <v>0</v>
      </c>
    </row>
    <row r="261" ht="0.75" customHeight="1"/>
    <row r="262" ht="2.25" customHeight="1"/>
    <row r="263" spans="1:7" ht="11.25" customHeight="1">
      <c r="A263" s="49">
        <v>71</v>
      </c>
      <c r="B263" s="45" t="s">
        <v>221</v>
      </c>
      <c r="C263" s="46">
        <v>0</v>
      </c>
      <c r="D263" s="46">
        <v>0</v>
      </c>
      <c r="E263" s="46">
        <v>0</v>
      </c>
      <c r="F263" s="46">
        <v>0</v>
      </c>
      <c r="G263" s="46">
        <v>0</v>
      </c>
    </row>
    <row r="264" ht="0.75" customHeight="1"/>
    <row r="265" ht="2.25" customHeight="1"/>
    <row r="266" spans="1:7" ht="11.25" customHeight="1">
      <c r="A266" s="49">
        <v>72</v>
      </c>
      <c r="B266" s="45" t="s">
        <v>280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</row>
    <row r="267" ht="0.75" customHeight="1"/>
    <row r="268" ht="2.25" customHeight="1"/>
    <row r="269" spans="1:7" ht="11.25" customHeight="1">
      <c r="A269" s="49">
        <v>73</v>
      </c>
      <c r="B269" s="45" t="s">
        <v>281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</row>
    <row r="270" ht="0.75" customHeight="1"/>
    <row r="271" ht="2.25" customHeight="1"/>
    <row r="272" spans="1:7" ht="11.25" customHeight="1">
      <c r="A272" s="49">
        <v>74</v>
      </c>
      <c r="B272" s="45" t="s">
        <v>282</v>
      </c>
      <c r="C272" s="46">
        <v>0</v>
      </c>
      <c r="D272" s="46">
        <v>0</v>
      </c>
      <c r="E272" s="46">
        <v>0</v>
      </c>
      <c r="F272" s="46">
        <v>0</v>
      </c>
      <c r="G272" s="46">
        <v>0</v>
      </c>
    </row>
    <row r="273" ht="0.75" customHeight="1"/>
    <row r="274" ht="2.25" customHeight="1"/>
    <row r="275" spans="1:7" ht="11.25" customHeight="1">
      <c r="A275" s="49">
        <v>75</v>
      </c>
      <c r="B275" s="45" t="s">
        <v>283</v>
      </c>
      <c r="C275" s="46">
        <v>0</v>
      </c>
      <c r="D275" s="46">
        <v>0</v>
      </c>
      <c r="E275" s="46">
        <v>0</v>
      </c>
      <c r="F275" s="46">
        <v>0</v>
      </c>
      <c r="G275" s="46">
        <v>0</v>
      </c>
    </row>
    <row r="276" ht="0.75" customHeight="1"/>
    <row r="277" ht="2.25" customHeight="1"/>
    <row r="278" spans="1:7" ht="11.25" customHeight="1">
      <c r="A278" s="49">
        <v>76</v>
      </c>
      <c r="B278" s="45" t="s">
        <v>284</v>
      </c>
      <c r="C278" s="46">
        <v>1569100</v>
      </c>
      <c r="D278" s="46">
        <v>1569100</v>
      </c>
      <c r="E278" s="46">
        <v>163216.04</v>
      </c>
      <c r="F278" s="46">
        <v>1118815.73</v>
      </c>
      <c r="G278" s="46">
        <v>443963.88</v>
      </c>
    </row>
    <row r="279" ht="0.75" customHeight="1"/>
    <row r="280" ht="2.25" customHeight="1"/>
    <row r="281" spans="1:7" ht="11.25" customHeight="1">
      <c r="A281" s="48">
        <v>77</v>
      </c>
      <c r="B281" s="43" t="s">
        <v>285</v>
      </c>
      <c r="C281" s="44">
        <v>0</v>
      </c>
      <c r="D281" s="44">
        <v>0</v>
      </c>
      <c r="E281" s="44">
        <v>0</v>
      </c>
      <c r="F281" s="44">
        <v>0</v>
      </c>
      <c r="G281" s="44">
        <v>0</v>
      </c>
    </row>
    <row r="282" ht="0.75" customHeight="1"/>
    <row r="283" ht="2.25" customHeight="1"/>
    <row r="284" spans="1:7" ht="11.25" customHeight="1">
      <c r="A284" s="49">
        <v>78</v>
      </c>
      <c r="B284" s="45" t="s">
        <v>286</v>
      </c>
      <c r="C284" s="46">
        <v>0</v>
      </c>
      <c r="D284" s="46">
        <v>0</v>
      </c>
      <c r="E284" s="46">
        <v>0</v>
      </c>
      <c r="F284" s="46">
        <v>0</v>
      </c>
      <c r="G284" s="46">
        <v>0</v>
      </c>
    </row>
    <row r="285" ht="0.75" customHeight="1"/>
    <row r="286" ht="2.25" customHeight="1"/>
    <row r="287" spans="1:7" ht="11.25" customHeight="1">
      <c r="A287" s="49">
        <v>79</v>
      </c>
      <c r="B287" s="45" t="s">
        <v>287</v>
      </c>
      <c r="C287" s="46">
        <v>0</v>
      </c>
      <c r="D287" s="46">
        <v>0</v>
      </c>
      <c r="E287" s="46">
        <v>0</v>
      </c>
      <c r="F287" s="46">
        <v>0</v>
      </c>
      <c r="G287" s="46">
        <v>0</v>
      </c>
    </row>
    <row r="288" ht="0.75" customHeight="1"/>
    <row r="289" ht="2.25" customHeight="1"/>
    <row r="290" spans="1:7" ht="11.25" customHeight="1">
      <c r="A290" s="49">
        <v>80</v>
      </c>
      <c r="B290" s="45" t="s">
        <v>288</v>
      </c>
      <c r="C290" s="46">
        <v>0</v>
      </c>
      <c r="D290" s="46">
        <v>0</v>
      </c>
      <c r="E290" s="46">
        <v>0</v>
      </c>
      <c r="F290" s="46">
        <v>0</v>
      </c>
      <c r="G290" s="46">
        <v>0</v>
      </c>
    </row>
    <row r="291" ht="0.75" customHeight="1"/>
    <row r="292" ht="2.25" customHeight="1"/>
    <row r="293" spans="1:7" ht="11.25" customHeight="1">
      <c r="A293" s="48">
        <v>81</v>
      </c>
      <c r="B293" s="43" t="s">
        <v>289</v>
      </c>
      <c r="C293" s="44">
        <v>0</v>
      </c>
      <c r="D293" s="44">
        <v>0</v>
      </c>
      <c r="E293" s="44">
        <v>0</v>
      </c>
      <c r="F293" s="44">
        <v>0</v>
      </c>
      <c r="G293" s="44">
        <v>0</v>
      </c>
    </row>
    <row r="294" ht="0.75" customHeight="1"/>
    <row r="295" ht="2.25" customHeight="1"/>
    <row r="296" spans="1:7" ht="8.25" customHeight="1">
      <c r="A296" s="48">
        <v>82</v>
      </c>
      <c r="B296" s="120" t="s">
        <v>290</v>
      </c>
      <c r="C296" s="44">
        <v>13161410</v>
      </c>
      <c r="D296" s="44">
        <v>13161410</v>
      </c>
      <c r="E296" s="44">
        <v>1051734.75</v>
      </c>
      <c r="F296" s="44">
        <v>7092560.43</v>
      </c>
      <c r="G296" s="44">
        <v>7478963.4</v>
      </c>
    </row>
    <row r="297" ht="8.25" customHeight="1">
      <c r="B297" s="120"/>
    </row>
    <row r="298" ht="15"/>
    <row r="299" ht="0.75" customHeight="1"/>
    <row r="300" ht="2.25" customHeight="1"/>
    <row r="301" spans="5:7" ht="6.75" customHeight="1">
      <c r="E301" s="121" t="s">
        <v>432</v>
      </c>
      <c r="F301" s="121"/>
      <c r="G301" s="121"/>
    </row>
    <row r="302" spans="1:7" ht="1.5" customHeight="1">
      <c r="A302" s="119" t="s">
        <v>5</v>
      </c>
      <c r="B302" s="121" t="s">
        <v>291</v>
      </c>
      <c r="C302" s="119" t="s">
        <v>479</v>
      </c>
      <c r="D302" s="119" t="s">
        <v>239</v>
      </c>
      <c r="E302" s="121"/>
      <c r="F302" s="121"/>
      <c r="G302" s="121"/>
    </row>
    <row r="303" spans="1:4" ht="6.75" customHeight="1">
      <c r="A303" s="119"/>
      <c r="B303" s="121"/>
      <c r="C303" s="119"/>
      <c r="D303" s="119"/>
    </row>
    <row r="304" spans="2:7" ht="8.25" customHeight="1">
      <c r="B304" s="121"/>
      <c r="C304" s="119"/>
      <c r="D304" s="119"/>
      <c r="E304" s="119" t="s">
        <v>213</v>
      </c>
      <c r="F304" s="119" t="s">
        <v>478</v>
      </c>
      <c r="G304" s="119" t="s">
        <v>214</v>
      </c>
    </row>
    <row r="305" spans="5:7" ht="9.75" customHeight="1">
      <c r="E305" s="119"/>
      <c r="F305" s="119"/>
      <c r="G305" s="119"/>
    </row>
    <row r="306" ht="0.75" customHeight="1"/>
    <row r="307" ht="2.25" customHeight="1"/>
    <row r="308" spans="1:7" ht="11.25" customHeight="1">
      <c r="A308" s="48">
        <v>83</v>
      </c>
      <c r="B308" s="43" t="s">
        <v>293</v>
      </c>
      <c r="C308" s="44">
        <v>80000</v>
      </c>
      <c r="D308" s="44">
        <v>80000</v>
      </c>
      <c r="E308" s="44">
        <v>12903.4</v>
      </c>
      <c r="F308" s="44">
        <v>44101.75</v>
      </c>
      <c r="G308" s="44">
        <v>33309.36</v>
      </c>
    </row>
    <row r="309" ht="0.75" customHeight="1"/>
    <row r="310" ht="2.25" customHeight="1"/>
    <row r="311" spans="1:7" ht="11.25" customHeight="1">
      <c r="A311" s="49">
        <v>84</v>
      </c>
      <c r="B311" s="45" t="s">
        <v>294</v>
      </c>
      <c r="C311" s="46">
        <v>80000</v>
      </c>
      <c r="D311" s="46">
        <v>80000</v>
      </c>
      <c r="E311" s="46">
        <v>12903.4</v>
      </c>
      <c r="F311" s="46">
        <v>44101.75</v>
      </c>
      <c r="G311" s="46">
        <v>33309.36</v>
      </c>
    </row>
    <row r="312" ht="0.75" customHeight="1"/>
    <row r="313" ht="2.25" customHeight="1"/>
    <row r="314" spans="1:7" ht="11.25" customHeight="1">
      <c r="A314" s="49">
        <v>85</v>
      </c>
      <c r="B314" s="45" t="s">
        <v>295</v>
      </c>
      <c r="C314" s="46">
        <v>0</v>
      </c>
      <c r="D314" s="46">
        <v>0</v>
      </c>
      <c r="E314" s="46">
        <v>0</v>
      </c>
      <c r="F314" s="46">
        <v>0</v>
      </c>
      <c r="G314" s="46">
        <v>0</v>
      </c>
    </row>
    <row r="315" ht="0.75" customHeight="1"/>
    <row r="316" spans="1:7" ht="8.25" customHeight="1">
      <c r="A316" s="48">
        <v>86</v>
      </c>
      <c r="B316" s="120" t="s">
        <v>296</v>
      </c>
      <c r="C316" s="44">
        <v>80000</v>
      </c>
      <c r="D316" s="44">
        <v>80000</v>
      </c>
      <c r="E316" s="44">
        <v>12903.4</v>
      </c>
      <c r="F316" s="44">
        <v>44101.75</v>
      </c>
      <c r="G316" s="44">
        <v>33309.36</v>
      </c>
    </row>
    <row r="317" ht="8.25" customHeight="1">
      <c r="B317" s="120"/>
    </row>
    <row r="318" ht="15"/>
    <row r="319" ht="15"/>
    <row r="320" ht="15"/>
    <row r="321" ht="15"/>
    <row r="322" ht="15"/>
    <row r="323" ht="15"/>
    <row r="330" spans="2:7" ht="12.75" customHeight="1">
      <c r="B330" s="53" t="s">
        <v>297</v>
      </c>
      <c r="D330" s="3" t="s">
        <v>298</v>
      </c>
      <c r="G330" s="3" t="s">
        <v>299</v>
      </c>
    </row>
    <row r="331" spans="2:7" ht="12.75" customHeight="1">
      <c r="B331" s="3" t="s">
        <v>300</v>
      </c>
      <c r="D331" s="3" t="s">
        <v>301</v>
      </c>
      <c r="G331" s="3" t="s">
        <v>302</v>
      </c>
    </row>
  </sheetData>
  <sheetProtection/>
  <mergeCells count="62">
    <mergeCell ref="A1:G1"/>
    <mergeCell ref="A2:G2"/>
    <mergeCell ref="A3:G3"/>
    <mergeCell ref="A5:G7"/>
    <mergeCell ref="E9:G10"/>
    <mergeCell ref="A10:A11"/>
    <mergeCell ref="B10:B12"/>
    <mergeCell ref="C10:C12"/>
    <mergeCell ref="D10:D12"/>
    <mergeCell ref="E12:E13"/>
    <mergeCell ref="F12:F13"/>
    <mergeCell ref="G12:G13"/>
    <mergeCell ref="B16:B17"/>
    <mergeCell ref="E99:G100"/>
    <mergeCell ref="A100:A101"/>
    <mergeCell ref="B100:B102"/>
    <mergeCell ref="C100:C102"/>
    <mergeCell ref="D100:D102"/>
    <mergeCell ref="E102:E103"/>
    <mergeCell ref="F102:F103"/>
    <mergeCell ref="G102:G103"/>
    <mergeCell ref="B106:B107"/>
    <mergeCell ref="E164:G165"/>
    <mergeCell ref="A165:A166"/>
    <mergeCell ref="B165:B167"/>
    <mergeCell ref="C165:C167"/>
    <mergeCell ref="D165:D167"/>
    <mergeCell ref="E167:E168"/>
    <mergeCell ref="F167:F168"/>
    <mergeCell ref="G167:G168"/>
    <mergeCell ref="B199:C199"/>
    <mergeCell ref="D199:E199"/>
    <mergeCell ref="B202:C202"/>
    <mergeCell ref="D202:E202"/>
    <mergeCell ref="E206:E207"/>
    <mergeCell ref="A207:A209"/>
    <mergeCell ref="B207:C209"/>
    <mergeCell ref="D207:D209"/>
    <mergeCell ref="E209:E210"/>
    <mergeCell ref="F209:F210"/>
    <mergeCell ref="B213:C213"/>
    <mergeCell ref="B216:C216"/>
    <mergeCell ref="B219:C219"/>
    <mergeCell ref="B222:C222"/>
    <mergeCell ref="E226:G227"/>
    <mergeCell ref="G304:G305"/>
    <mergeCell ref="A227:A228"/>
    <mergeCell ref="B227:B229"/>
    <mergeCell ref="C227:C229"/>
    <mergeCell ref="D227:D229"/>
    <mergeCell ref="E229:E230"/>
    <mergeCell ref="F229:F230"/>
    <mergeCell ref="B316:B317"/>
    <mergeCell ref="G229:G230"/>
    <mergeCell ref="B296:B297"/>
    <mergeCell ref="E301:G302"/>
    <mergeCell ref="A302:A303"/>
    <mergeCell ref="B302:B304"/>
    <mergeCell ref="C302:C304"/>
    <mergeCell ref="D302:D304"/>
    <mergeCell ref="E304:E305"/>
    <mergeCell ref="F304:F30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selection activeCell="C71" sqref="C71:C72"/>
    </sheetView>
  </sheetViews>
  <sheetFormatPr defaultColWidth="6.8515625" defaultRowHeight="12.75" customHeight="1"/>
  <cols>
    <col min="1" max="1" width="7.140625" style="1" customWidth="1"/>
    <col min="2" max="2" width="0.9921875" style="1" customWidth="1"/>
    <col min="3" max="3" width="28.140625" style="1" customWidth="1"/>
    <col min="4" max="4" width="2.421875" style="1" customWidth="1"/>
    <col min="5" max="5" width="11.00390625" style="1" customWidth="1"/>
    <col min="6" max="6" width="10.28125" style="1" customWidth="1"/>
    <col min="7" max="8" width="11.28125" style="1" customWidth="1"/>
    <col min="9" max="9" width="12.28125" style="1" bestFit="1" customWidth="1"/>
    <col min="10" max="10" width="10.7109375" style="1" customWidth="1"/>
    <col min="11" max="11" width="10.28125" style="1" customWidth="1"/>
    <col min="12" max="12" width="10.7109375" style="1" customWidth="1"/>
    <col min="13" max="14" width="10.421875" style="1" customWidth="1"/>
    <col min="15" max="15" width="12.28125" style="1" bestFit="1" customWidth="1"/>
    <col min="16" max="16384" width="6.8515625" style="1" customWidth="1"/>
  </cols>
  <sheetData>
    <row r="1" spans="1:16" ht="14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4.2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20" ht="15" customHeight="1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5"/>
      <c r="R3" s="125"/>
      <c r="S3" s="126"/>
      <c r="T3" s="126"/>
    </row>
    <row r="4" ht="0.75" customHeight="1"/>
    <row r="5" spans="1:20" ht="12" customHeight="1">
      <c r="A5" s="117" t="s">
        <v>537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25"/>
      <c r="R5" s="127"/>
      <c r="S5" s="125"/>
      <c r="T5" s="128"/>
    </row>
    <row r="6" spans="1:20" ht="0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25"/>
      <c r="R6" s="127"/>
      <c r="S6" s="125"/>
      <c r="T6" s="128"/>
    </row>
    <row r="7" spans="1:16" ht="9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ht="10.5" customHeight="1"/>
    <row r="9" ht="7.5" customHeight="1"/>
    <row r="10" ht="0.75" customHeight="1"/>
    <row r="11" ht="3.75" customHeight="1"/>
    <row r="12" spans="1:16" ht="10.5" customHeight="1">
      <c r="A12" s="119" t="s">
        <v>433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ht="2.25" customHeight="1"/>
    <row r="14" spans="5:15" ht="8.25" customHeight="1">
      <c r="E14" s="119" t="s">
        <v>434</v>
      </c>
      <c r="F14" s="119"/>
      <c r="G14" s="119"/>
      <c r="H14" s="119"/>
      <c r="I14" s="119"/>
      <c r="J14" s="119" t="s">
        <v>435</v>
      </c>
      <c r="K14" s="119"/>
      <c r="L14" s="119"/>
      <c r="M14" s="119"/>
      <c r="N14" s="119"/>
      <c r="O14" s="119"/>
    </row>
    <row r="15" ht="6" customHeight="1"/>
    <row r="16" spans="1:11" ht="6.75" customHeight="1">
      <c r="A16" s="119" t="s">
        <v>5</v>
      </c>
      <c r="C16" s="119" t="s">
        <v>436</v>
      </c>
      <c r="D16" s="119"/>
      <c r="E16" s="119" t="s">
        <v>437</v>
      </c>
      <c r="F16" s="119" t="s">
        <v>480</v>
      </c>
      <c r="J16" s="119" t="s">
        <v>437</v>
      </c>
      <c r="K16" s="119" t="s">
        <v>480</v>
      </c>
    </row>
    <row r="17" spans="1:15" ht="1.5" customHeight="1">
      <c r="A17" s="119"/>
      <c r="C17" s="119"/>
      <c r="D17" s="119"/>
      <c r="E17" s="119"/>
      <c r="F17" s="119"/>
      <c r="G17" s="119" t="s">
        <v>438</v>
      </c>
      <c r="H17" s="119" t="s">
        <v>439</v>
      </c>
      <c r="I17" s="119" t="s">
        <v>381</v>
      </c>
      <c r="J17" s="119"/>
      <c r="K17" s="119"/>
      <c r="L17" s="119" t="s">
        <v>440</v>
      </c>
      <c r="M17" s="119" t="s">
        <v>438</v>
      </c>
      <c r="N17" s="119" t="s">
        <v>439</v>
      </c>
      <c r="O17" s="119" t="s">
        <v>381</v>
      </c>
    </row>
    <row r="18" spans="5:15" ht="6.75" customHeight="1"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5:11" ht="11.25" customHeight="1">
      <c r="E19" s="119"/>
      <c r="F19" s="119"/>
      <c r="J19" s="119"/>
      <c r="K19" s="119"/>
    </row>
    <row r="20" ht="2.25" customHeight="1"/>
    <row r="21" spans="1:15" ht="8.25" customHeight="1">
      <c r="A21" s="48">
        <v>1</v>
      </c>
      <c r="C21" s="120" t="s">
        <v>441</v>
      </c>
      <c r="D21" s="120"/>
      <c r="E21" s="44">
        <f aca="true" t="shared" si="0" ref="E21:O21">E25</f>
        <v>466006.59</v>
      </c>
      <c r="F21" s="44">
        <f t="shared" si="0"/>
        <v>20170321.450000003</v>
      </c>
      <c r="G21" s="44">
        <f t="shared" si="0"/>
        <v>19597470.28</v>
      </c>
      <c r="H21" s="44">
        <f t="shared" si="0"/>
        <v>407.99</v>
      </c>
      <c r="I21" s="44">
        <f t="shared" si="0"/>
        <v>1038449.77</v>
      </c>
      <c r="J21" s="44">
        <f t="shared" si="0"/>
        <v>1756499.12</v>
      </c>
      <c r="K21" s="44">
        <f t="shared" si="0"/>
        <v>1263155.67</v>
      </c>
      <c r="L21" s="44">
        <f t="shared" si="0"/>
        <v>2639914.0300000003</v>
      </c>
      <c r="M21" s="44">
        <f t="shared" si="0"/>
        <v>1424997.17</v>
      </c>
      <c r="N21" s="44">
        <f t="shared" si="0"/>
        <v>107051.65000000001</v>
      </c>
      <c r="O21" s="44">
        <f t="shared" si="0"/>
        <v>1480891.24</v>
      </c>
    </row>
    <row r="22" spans="3:4" ht="8.25" customHeight="1">
      <c r="C22" s="120"/>
      <c r="D22" s="120"/>
    </row>
    <row r="23" ht="2.25" customHeight="1"/>
    <row r="24" ht="2.25" customHeight="1"/>
    <row r="25" spans="1:15" ht="8.25" customHeight="1">
      <c r="A25" s="48">
        <v>2</v>
      </c>
      <c r="C25" s="113" t="s">
        <v>442</v>
      </c>
      <c r="D25" s="113"/>
      <c r="E25" s="44">
        <v>466006.59</v>
      </c>
      <c r="F25" s="44">
        <f aca="true" t="shared" si="1" ref="F25:O25">F28+F34</f>
        <v>20170321.450000003</v>
      </c>
      <c r="G25" s="44">
        <f t="shared" si="1"/>
        <v>19597470.28</v>
      </c>
      <c r="H25" s="44">
        <f t="shared" si="1"/>
        <v>407.99</v>
      </c>
      <c r="I25" s="44">
        <f t="shared" si="1"/>
        <v>1038449.77</v>
      </c>
      <c r="J25" s="44">
        <f t="shared" si="1"/>
        <v>1756499.12</v>
      </c>
      <c r="K25" s="44">
        <f t="shared" si="1"/>
        <v>1263155.67</v>
      </c>
      <c r="L25" s="44">
        <f t="shared" si="1"/>
        <v>2639914.0300000003</v>
      </c>
      <c r="M25" s="44">
        <f t="shared" si="1"/>
        <v>1424997.17</v>
      </c>
      <c r="N25" s="44">
        <f t="shared" si="1"/>
        <v>107051.65000000001</v>
      </c>
      <c r="O25" s="44">
        <f t="shared" si="1"/>
        <v>1480891.24</v>
      </c>
    </row>
    <row r="26" ht="2.25" customHeight="1"/>
    <row r="27" ht="2.25" customHeight="1"/>
    <row r="28" spans="1:15" ht="8.25" customHeight="1">
      <c r="A28" s="49">
        <v>3</v>
      </c>
      <c r="C28" s="123" t="s">
        <v>538</v>
      </c>
      <c r="D28" s="123"/>
      <c r="E28" s="46">
        <v>466006.59</v>
      </c>
      <c r="F28" s="46">
        <v>19896620.650000002</v>
      </c>
      <c r="G28" s="46">
        <v>19323769.48</v>
      </c>
      <c r="H28" s="46">
        <v>407.99</v>
      </c>
      <c r="I28" s="46">
        <v>1038449.77</v>
      </c>
      <c r="J28" s="46">
        <v>1756499.12</v>
      </c>
      <c r="K28" s="46">
        <v>1256440.94</v>
      </c>
      <c r="L28" s="46">
        <v>2639914.0300000003</v>
      </c>
      <c r="M28" s="46">
        <v>1424997.17</v>
      </c>
      <c r="N28" s="46">
        <v>107051.65000000001</v>
      </c>
      <c r="O28" s="46">
        <v>1480891.24</v>
      </c>
    </row>
    <row r="29" ht="2.25" customHeight="1"/>
    <row r="30" ht="2.25" customHeight="1"/>
    <row r="31" spans="1:15" ht="8.25" customHeight="1">
      <c r="A31" s="49">
        <v>4</v>
      </c>
      <c r="C31" s="123" t="s">
        <v>539</v>
      </c>
      <c r="D31" s="123"/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</row>
    <row r="32" ht="2.25" customHeight="1"/>
    <row r="33" ht="2.25" customHeight="1"/>
    <row r="34" spans="1:15" ht="8.25" customHeight="1">
      <c r="A34" s="49">
        <v>5</v>
      </c>
      <c r="C34" s="123" t="s">
        <v>540</v>
      </c>
      <c r="D34" s="123"/>
      <c r="E34" s="46">
        <v>0</v>
      </c>
      <c r="F34" s="46">
        <v>273700.8</v>
      </c>
      <c r="G34" s="46">
        <v>273700.8</v>
      </c>
      <c r="H34" s="46">
        <v>0</v>
      </c>
      <c r="I34" s="46">
        <v>0</v>
      </c>
      <c r="J34" s="46">
        <v>0</v>
      </c>
      <c r="K34" s="46">
        <v>6714.7300000000005</v>
      </c>
      <c r="L34" s="46">
        <v>0</v>
      </c>
      <c r="M34" s="46">
        <v>0</v>
      </c>
      <c r="N34" s="46">
        <v>0</v>
      </c>
      <c r="O34" s="46">
        <v>0</v>
      </c>
    </row>
    <row r="35" ht="2.25" customHeight="1"/>
    <row r="36" ht="2.25" customHeight="1"/>
    <row r="37" spans="1:15" ht="8.25" customHeight="1">
      <c r="A37" s="48">
        <v>6</v>
      </c>
      <c r="C37" s="113" t="s">
        <v>443</v>
      </c>
      <c r="D37" s="113"/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</row>
    <row r="38" ht="2.25" customHeight="1"/>
    <row r="39" ht="2.25" customHeight="1"/>
    <row r="40" spans="1:15" ht="8.25" customHeight="1">
      <c r="A40" s="49">
        <v>7</v>
      </c>
      <c r="C40" s="123" t="s">
        <v>541</v>
      </c>
      <c r="D40" s="123"/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</row>
    <row r="41" ht="2.25" customHeight="1"/>
    <row r="42" ht="2.25" customHeight="1"/>
    <row r="43" spans="1:15" ht="8.25" customHeight="1">
      <c r="A43" s="48">
        <v>8</v>
      </c>
      <c r="C43" s="113" t="s">
        <v>444</v>
      </c>
      <c r="D43" s="113"/>
      <c r="E43" s="44">
        <v>0</v>
      </c>
      <c r="F43" s="44">
        <v>924235.61</v>
      </c>
      <c r="G43" s="44">
        <v>924235.61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</row>
    <row r="44" ht="2.25" customHeight="1"/>
    <row r="45" ht="2.25" customHeight="1"/>
    <row r="46" spans="1:15" ht="8.25" customHeight="1">
      <c r="A46" s="49">
        <v>9</v>
      </c>
      <c r="C46" s="123" t="s">
        <v>442</v>
      </c>
      <c r="D46" s="123"/>
      <c r="E46" s="46">
        <v>0</v>
      </c>
      <c r="F46" s="46">
        <v>924235.61</v>
      </c>
      <c r="G46" s="46">
        <v>924235.61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</row>
    <row r="47" ht="2.25" customHeight="1"/>
    <row r="48" ht="2.25" customHeight="1"/>
    <row r="49" spans="1:15" ht="8.25" customHeight="1">
      <c r="A49" s="49">
        <v>10</v>
      </c>
      <c r="C49" s="123" t="s">
        <v>443</v>
      </c>
      <c r="D49" s="123"/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</row>
    <row r="50" ht="2.25" customHeight="1"/>
    <row r="51" ht="2.25" customHeight="1"/>
    <row r="52" spans="1:15" ht="8.25" customHeight="1">
      <c r="A52" s="48">
        <v>11</v>
      </c>
      <c r="C52" s="113" t="s">
        <v>445</v>
      </c>
      <c r="D52" s="113"/>
      <c r="E52" s="44">
        <f>E21+E37+E43</f>
        <v>466006.59</v>
      </c>
      <c r="F52" s="44">
        <f aca="true" t="shared" si="2" ref="F52:O52">F25+F37+F43</f>
        <v>21094557.060000002</v>
      </c>
      <c r="G52" s="44">
        <f t="shared" si="2"/>
        <v>20521705.89</v>
      </c>
      <c r="H52" s="44">
        <f t="shared" si="2"/>
        <v>407.99</v>
      </c>
      <c r="I52" s="44">
        <f t="shared" si="2"/>
        <v>1038449.77</v>
      </c>
      <c r="J52" s="44">
        <f t="shared" si="2"/>
        <v>1756499.12</v>
      </c>
      <c r="K52" s="44">
        <f t="shared" si="2"/>
        <v>1263155.67</v>
      </c>
      <c r="L52" s="44">
        <f t="shared" si="2"/>
        <v>2639914.0300000003</v>
      </c>
      <c r="M52" s="44">
        <f t="shared" si="2"/>
        <v>1424997.17</v>
      </c>
      <c r="N52" s="44">
        <f t="shared" si="2"/>
        <v>107051.65000000001</v>
      </c>
      <c r="O52" s="44">
        <f t="shared" si="2"/>
        <v>1480891.24</v>
      </c>
    </row>
    <row r="53" ht="2.25" customHeight="1"/>
    <row r="54" ht="4.5" customHeight="1"/>
    <row r="55" ht="9.75" customHeight="1">
      <c r="A55" s="47"/>
    </row>
    <row r="56" ht="9.75" customHeight="1">
      <c r="A56" s="47"/>
    </row>
    <row r="57" ht="9.75" customHeight="1">
      <c r="A57" s="47"/>
    </row>
    <row r="58" ht="9.75" customHeight="1">
      <c r="A58" s="47"/>
    </row>
    <row r="59" ht="9.75" customHeight="1">
      <c r="A59" s="47"/>
    </row>
    <row r="60" ht="9.75" customHeight="1">
      <c r="A60" s="47"/>
    </row>
    <row r="61" ht="9.75" customHeight="1">
      <c r="A61" s="47"/>
    </row>
    <row r="62" ht="9.75" customHeight="1">
      <c r="A62" s="47"/>
    </row>
    <row r="63" ht="9.75" customHeight="1">
      <c r="A63" s="47"/>
    </row>
    <row r="64" ht="9.75" customHeight="1">
      <c r="A64" s="47"/>
    </row>
    <row r="65" ht="9.75" customHeight="1">
      <c r="A65" s="47"/>
    </row>
    <row r="66" ht="9.75" customHeight="1">
      <c r="A66" s="47"/>
    </row>
    <row r="67" ht="9.75" customHeight="1">
      <c r="A67" s="47"/>
    </row>
    <row r="68" ht="9.75" customHeight="1">
      <c r="A68" s="47"/>
    </row>
    <row r="69" ht="9.75" customHeight="1">
      <c r="A69" s="47"/>
    </row>
    <row r="71" spans="3:12" ht="12.75" customHeight="1">
      <c r="C71" s="53" t="s">
        <v>297</v>
      </c>
      <c r="D71" s="52"/>
      <c r="E71" s="52"/>
      <c r="F71" s="52"/>
      <c r="G71" s="3" t="s">
        <v>298</v>
      </c>
      <c r="H71" s="52"/>
      <c r="I71" s="52"/>
      <c r="J71" s="52"/>
      <c r="K71" s="3" t="s">
        <v>299</v>
      </c>
      <c r="L71" s="52"/>
    </row>
    <row r="72" spans="3:12" ht="12.75" customHeight="1">
      <c r="C72" s="3" t="s">
        <v>300</v>
      </c>
      <c r="D72" s="52"/>
      <c r="E72" s="52"/>
      <c r="F72" s="52"/>
      <c r="G72" s="3" t="s">
        <v>301</v>
      </c>
      <c r="H72" s="52"/>
      <c r="I72" s="52"/>
      <c r="J72" s="52"/>
      <c r="K72" s="3" t="s">
        <v>302</v>
      </c>
      <c r="L72" s="52"/>
    </row>
  </sheetData>
  <sheetProtection/>
  <mergeCells count="37">
    <mergeCell ref="A1:P1"/>
    <mergeCell ref="A2:P2"/>
    <mergeCell ref="A3:P3"/>
    <mergeCell ref="E14:I14"/>
    <mergeCell ref="J14:O14"/>
    <mergeCell ref="S3:T3"/>
    <mergeCell ref="A5:P7"/>
    <mergeCell ref="Q5:Q6"/>
    <mergeCell ref="R5:R6"/>
    <mergeCell ref="S5:S6"/>
    <mergeCell ref="T5:T6"/>
    <mergeCell ref="L17:L18"/>
    <mergeCell ref="M17:M18"/>
    <mergeCell ref="N17:N18"/>
    <mergeCell ref="O17:O18"/>
    <mergeCell ref="A16:A17"/>
    <mergeCell ref="Q3:R3"/>
    <mergeCell ref="K16:K19"/>
    <mergeCell ref="G17:G18"/>
    <mergeCell ref="A12:P12"/>
    <mergeCell ref="C21:D22"/>
    <mergeCell ref="C16:D17"/>
    <mergeCell ref="E16:E19"/>
    <mergeCell ref="F16:F19"/>
    <mergeCell ref="J16:J19"/>
    <mergeCell ref="C28:D28"/>
    <mergeCell ref="H17:H18"/>
    <mergeCell ref="I17:I18"/>
    <mergeCell ref="C46:D46"/>
    <mergeCell ref="C49:D49"/>
    <mergeCell ref="C52:D52"/>
    <mergeCell ref="C31:D31"/>
    <mergeCell ref="C25:D25"/>
    <mergeCell ref="C37:D37"/>
    <mergeCell ref="C40:D40"/>
    <mergeCell ref="C34:D34"/>
    <mergeCell ref="C43:D43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9">
      <selection activeCell="G74" sqref="G74"/>
    </sheetView>
  </sheetViews>
  <sheetFormatPr defaultColWidth="6.8515625" defaultRowHeight="12.75" customHeight="1"/>
  <cols>
    <col min="1" max="1" width="22.421875" style="1" bestFit="1" customWidth="1"/>
    <col min="2" max="5" width="13.28125" style="1" bestFit="1" customWidth="1"/>
    <col min="6" max="13" width="13.28125" style="1" customWidth="1"/>
    <col min="14" max="14" width="14.140625" style="1" bestFit="1" customWidth="1"/>
    <col min="15" max="16384" width="6.8515625" style="1" customWidth="1"/>
  </cols>
  <sheetData>
    <row r="1" spans="1:14" ht="14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4.2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" customHeight="1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ht="0.75" customHeight="1"/>
    <row r="5" spans="1:14" ht="12" customHeight="1">
      <c r="A5" s="130" t="s">
        <v>548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0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9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ht="10.5" customHeight="1"/>
    <row r="9" ht="8.25" customHeight="1"/>
    <row r="10" ht="2.25" customHeight="1"/>
    <row r="11" ht="2.25" customHeight="1"/>
    <row r="12" ht="14.25" customHeight="1">
      <c r="A12" s="64" t="s">
        <v>303</v>
      </c>
    </row>
    <row r="13" spans="1:14" ht="13.5" customHeight="1">
      <c r="A13" s="2" t="s">
        <v>304</v>
      </c>
      <c r="B13" s="59">
        <v>41547</v>
      </c>
      <c r="C13" s="59">
        <v>41578</v>
      </c>
      <c r="D13" s="59">
        <v>41608</v>
      </c>
      <c r="E13" s="59">
        <v>41639</v>
      </c>
      <c r="F13" s="59">
        <v>41670</v>
      </c>
      <c r="G13" s="59">
        <v>41698</v>
      </c>
      <c r="H13" s="59">
        <v>41729</v>
      </c>
      <c r="I13" s="59">
        <v>41759</v>
      </c>
      <c r="J13" s="59">
        <v>41790</v>
      </c>
      <c r="K13" s="59">
        <v>41820</v>
      </c>
      <c r="L13" s="59">
        <v>41851</v>
      </c>
      <c r="M13" s="59">
        <v>41882</v>
      </c>
      <c r="N13" s="2" t="s">
        <v>305</v>
      </c>
    </row>
    <row r="14" ht="0.75" customHeight="1"/>
    <row r="15" ht="0.75" customHeight="1"/>
    <row r="16" spans="1:14" ht="18.75" customHeight="1">
      <c r="A16" s="51" t="s">
        <v>306</v>
      </c>
      <c r="B16" s="46">
        <v>3024623.64</v>
      </c>
      <c r="C16" s="46">
        <v>2987772.83</v>
      </c>
      <c r="D16" s="46">
        <v>2943569.23</v>
      </c>
      <c r="E16" s="46">
        <v>3873444.72</v>
      </c>
      <c r="F16" s="46">
        <v>2271611.25</v>
      </c>
      <c r="G16" s="46">
        <v>2066768.82</v>
      </c>
      <c r="H16" s="46">
        <v>5461891.54</v>
      </c>
      <c r="I16" s="46">
        <v>7374698.66</v>
      </c>
      <c r="J16" s="46">
        <v>2873702.06</v>
      </c>
      <c r="K16" s="46">
        <v>3400233.24</v>
      </c>
      <c r="L16" s="46">
        <v>3035968.71</v>
      </c>
      <c r="M16" s="46">
        <v>7385199.07</v>
      </c>
      <c r="N16" s="44">
        <f>SUM(B16:M16)</f>
        <v>46699483.77</v>
      </c>
    </row>
    <row r="17" ht="1.5" customHeight="1">
      <c r="N17" s="44"/>
    </row>
    <row r="18" ht="0.75" customHeight="1">
      <c r="N18" s="44"/>
    </row>
    <row r="19" spans="1:14" ht="18.75" customHeight="1">
      <c r="A19" s="51" t="s">
        <v>307</v>
      </c>
      <c r="B19" s="46">
        <v>746653.0700000001</v>
      </c>
      <c r="C19" s="46">
        <v>728136.13</v>
      </c>
      <c r="D19" s="46">
        <v>750284.24</v>
      </c>
      <c r="E19" s="46">
        <v>1310609.47</v>
      </c>
      <c r="F19" s="46">
        <v>769572.88</v>
      </c>
      <c r="G19" s="46">
        <v>748248.59</v>
      </c>
      <c r="H19" s="46">
        <v>741380.9</v>
      </c>
      <c r="I19" s="46">
        <v>755327.54</v>
      </c>
      <c r="J19" s="46">
        <v>755856.52</v>
      </c>
      <c r="K19" s="46">
        <v>804930.6</v>
      </c>
      <c r="L19" s="46">
        <v>777628.27</v>
      </c>
      <c r="M19" s="46">
        <f>178114.07+1448478.7</f>
        <v>1626592.77</v>
      </c>
      <c r="N19" s="44">
        <f>SUM(B19:M19)</f>
        <v>10515220.979999999</v>
      </c>
    </row>
    <row r="20" ht="1.5" customHeight="1">
      <c r="N20" s="44"/>
    </row>
    <row r="21" ht="0.75" customHeight="1">
      <c r="N21" s="44"/>
    </row>
    <row r="22" spans="1:14" ht="18.75" customHeight="1">
      <c r="A22" s="51" t="s">
        <v>308</v>
      </c>
      <c r="B22" s="46">
        <v>501826.35000000003</v>
      </c>
      <c r="C22" s="46">
        <v>634763.58</v>
      </c>
      <c r="D22" s="46">
        <v>-1031698.86</v>
      </c>
      <c r="E22" s="46">
        <v>810869.04</v>
      </c>
      <c r="F22" s="46">
        <v>40243.31</v>
      </c>
      <c r="G22" s="46">
        <v>58185.86</v>
      </c>
      <c r="H22" s="46">
        <v>101954.23</v>
      </c>
      <c r="I22" s="46">
        <v>120026.47</v>
      </c>
      <c r="J22" s="46">
        <v>115739.36</v>
      </c>
      <c r="K22" s="46">
        <v>5975037.41</v>
      </c>
      <c r="L22" s="46">
        <v>1177594.04</v>
      </c>
      <c r="M22" s="46">
        <v>-6788273.4</v>
      </c>
      <c r="N22" s="44">
        <f>SUM(B22:M22)</f>
        <v>1716267.3899999987</v>
      </c>
    </row>
    <row r="23" ht="1.5" customHeight="1">
      <c r="N23" s="44"/>
    </row>
    <row r="24" ht="0.75" customHeight="1">
      <c r="N24" s="44"/>
    </row>
    <row r="25" spans="1:14" ht="18.75" customHeight="1">
      <c r="A25" s="51" t="s">
        <v>309</v>
      </c>
      <c r="B25" s="46">
        <v>52320.05</v>
      </c>
      <c r="C25" s="46">
        <v>42105.64</v>
      </c>
      <c r="D25" s="46">
        <v>46047.78</v>
      </c>
      <c r="E25" s="46">
        <v>40505.3</v>
      </c>
      <c r="F25" s="46">
        <v>36272.37</v>
      </c>
      <c r="G25" s="46">
        <v>36176.08</v>
      </c>
      <c r="H25" s="46">
        <v>36697.5</v>
      </c>
      <c r="I25" s="46">
        <v>49978.5</v>
      </c>
      <c r="J25" s="46">
        <v>45007.42</v>
      </c>
      <c r="K25" s="46">
        <v>47756.45</v>
      </c>
      <c r="L25" s="46">
        <v>52902.01</v>
      </c>
      <c r="M25" s="46">
        <v>45136.65</v>
      </c>
      <c r="N25" s="44">
        <f>SUM(B25:M25)</f>
        <v>530905.75</v>
      </c>
    </row>
    <row r="26" ht="1.5" customHeight="1">
      <c r="N26" s="44"/>
    </row>
    <row r="27" ht="0.75" customHeight="1">
      <c r="N27" s="44"/>
    </row>
    <row r="28" spans="1:14" ht="18.75" customHeight="1">
      <c r="A28" s="51" t="s">
        <v>310</v>
      </c>
      <c r="B28" s="46">
        <v>15684365.65</v>
      </c>
      <c r="C28" s="46">
        <v>15401766.73</v>
      </c>
      <c r="D28" s="46">
        <v>14740633.94</v>
      </c>
      <c r="E28" s="46">
        <v>17759640.11</v>
      </c>
      <c r="F28" s="46">
        <v>22348391.6</v>
      </c>
      <c r="G28" s="46">
        <v>17344880.81</v>
      </c>
      <c r="H28" s="46">
        <v>16995379.18</v>
      </c>
      <c r="I28" s="46">
        <v>15365296.21</v>
      </c>
      <c r="J28" s="46">
        <v>15494804.86</v>
      </c>
      <c r="K28" s="46">
        <v>14037553.81</v>
      </c>
      <c r="L28" s="46">
        <v>16438865.79</v>
      </c>
      <c r="M28" s="46">
        <v>15144688.3</v>
      </c>
      <c r="N28" s="44">
        <f>SUM(B28:M28)</f>
        <v>196756266.99000004</v>
      </c>
    </row>
    <row r="29" ht="1.5" customHeight="1">
      <c r="N29" s="44"/>
    </row>
    <row r="30" ht="0.75" customHeight="1">
      <c r="N30" s="44"/>
    </row>
    <row r="31" spans="1:14" ht="18.75" customHeight="1">
      <c r="A31" s="51" t="s">
        <v>311</v>
      </c>
      <c r="B31" s="46">
        <v>821651.6</v>
      </c>
      <c r="C31" s="46">
        <v>579729.64</v>
      </c>
      <c r="D31" s="46">
        <v>547358.3</v>
      </c>
      <c r="E31" s="46">
        <v>1268916.36</v>
      </c>
      <c r="F31" s="46">
        <v>872482.13</v>
      </c>
      <c r="G31" s="46">
        <v>771774.73</v>
      </c>
      <c r="H31" s="46">
        <v>534462.98</v>
      </c>
      <c r="I31" s="46">
        <v>738982.8</v>
      </c>
      <c r="J31" s="46">
        <v>778418.58</v>
      </c>
      <c r="K31" s="46">
        <v>624205.89</v>
      </c>
      <c r="L31" s="46">
        <v>835297.78</v>
      </c>
      <c r="M31" s="46">
        <v>689270.47</v>
      </c>
      <c r="N31" s="44">
        <f>SUM(B31:M31)</f>
        <v>9062551.26</v>
      </c>
    </row>
    <row r="32" ht="1.5" customHeight="1">
      <c r="N32" s="44"/>
    </row>
    <row r="33" ht="0.75" customHeight="1">
      <c r="N33" s="44"/>
    </row>
    <row r="34" spans="1:14" ht="18.75" customHeight="1">
      <c r="A34" s="50" t="s">
        <v>312</v>
      </c>
      <c r="B34" s="44">
        <v>20831440.36</v>
      </c>
      <c r="C34" s="44">
        <v>20374274.55</v>
      </c>
      <c r="D34" s="44">
        <v>17996194.63</v>
      </c>
      <c r="E34" s="44">
        <v>25063985</v>
      </c>
      <c r="F34" s="44">
        <v>26338573.54</v>
      </c>
      <c r="G34" s="44">
        <v>21026034.89</v>
      </c>
      <c r="H34" s="44">
        <f aca="true" t="shared" si="0" ref="H34:M34">SUM(H16:H33)</f>
        <v>23871766.330000002</v>
      </c>
      <c r="I34" s="44">
        <f t="shared" si="0"/>
        <v>24404310.180000003</v>
      </c>
      <c r="J34" s="44">
        <f t="shared" si="0"/>
        <v>20063528.799999997</v>
      </c>
      <c r="K34" s="44">
        <f t="shared" si="0"/>
        <v>24889717.4</v>
      </c>
      <c r="L34" s="44">
        <f t="shared" si="0"/>
        <v>22318256.6</v>
      </c>
      <c r="M34" s="44">
        <f t="shared" si="0"/>
        <v>18102613.86</v>
      </c>
      <c r="N34" s="44">
        <f>SUM(B34:M34)</f>
        <v>265280696.14</v>
      </c>
    </row>
    <row r="35" ht="1.5" customHeight="1">
      <c r="N35" s="149"/>
    </row>
    <row r="36" ht="6" customHeight="1">
      <c r="N36" s="149"/>
    </row>
    <row r="37" ht="2.25" customHeight="1">
      <c r="N37" s="149"/>
    </row>
    <row r="38" spans="1:14" ht="14.25" customHeight="1">
      <c r="A38" s="64" t="s">
        <v>313</v>
      </c>
      <c r="N38" s="149"/>
    </row>
    <row r="39" spans="1:14" ht="13.5" customHeight="1">
      <c r="A39" s="2" t="s">
        <v>304</v>
      </c>
      <c r="B39" s="59">
        <v>41547</v>
      </c>
      <c r="C39" s="59">
        <v>41578</v>
      </c>
      <c r="D39" s="59">
        <v>41608</v>
      </c>
      <c r="E39" s="59">
        <v>41639</v>
      </c>
      <c r="F39" s="59">
        <v>41670</v>
      </c>
      <c r="G39" s="59">
        <v>41698</v>
      </c>
      <c r="H39" s="59">
        <v>41729</v>
      </c>
      <c r="I39" s="59">
        <v>41759</v>
      </c>
      <c r="J39" s="59">
        <v>41790</v>
      </c>
      <c r="K39" s="59">
        <v>41820</v>
      </c>
      <c r="L39" s="59">
        <v>41851</v>
      </c>
      <c r="M39" s="59">
        <v>41882</v>
      </c>
      <c r="N39" s="2" t="s">
        <v>305</v>
      </c>
    </row>
    <row r="40" ht="0.75" customHeight="1">
      <c r="N40" s="149"/>
    </row>
    <row r="41" ht="0.75" customHeight="1">
      <c r="N41" s="149"/>
    </row>
    <row r="42" spans="1:14" ht="18.75" customHeight="1">
      <c r="A42" s="51" t="s">
        <v>314</v>
      </c>
      <c r="B42" s="46">
        <v>577581.37</v>
      </c>
      <c r="C42" s="46">
        <v>565606.65</v>
      </c>
      <c r="D42" s="46">
        <v>572643.56</v>
      </c>
      <c r="E42" s="46">
        <v>1147802.69</v>
      </c>
      <c r="F42" s="46">
        <v>587724.91</v>
      </c>
      <c r="G42" s="46">
        <v>572995.06</v>
      </c>
      <c r="H42" s="46">
        <v>571337.33</v>
      </c>
      <c r="I42" s="46">
        <v>577549.9</v>
      </c>
      <c r="J42" s="46">
        <v>581489.63</v>
      </c>
      <c r="K42" s="46">
        <v>630216.67</v>
      </c>
      <c r="L42" s="46">
        <v>609055.48</v>
      </c>
      <c r="M42" s="46">
        <v>1448478.7</v>
      </c>
      <c r="N42" s="44">
        <f>SUM(B42:M42)</f>
        <v>8442481.95</v>
      </c>
    </row>
    <row r="43" ht="1.5" customHeight="1">
      <c r="N43" s="149"/>
    </row>
    <row r="44" ht="0.75" customHeight="1">
      <c r="N44" s="149"/>
    </row>
    <row r="45" spans="1:14" ht="8.25" customHeight="1">
      <c r="A45" s="47" t="s">
        <v>315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4">
        <v>0</v>
      </c>
    </row>
    <row r="46" ht="15.75" customHeight="1">
      <c r="N46" s="149"/>
    </row>
    <row r="47" ht="0.75" customHeight="1">
      <c r="N47" s="149"/>
    </row>
    <row r="48" spans="1:14" ht="18.75" customHeight="1">
      <c r="A48" s="51" t="s">
        <v>316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4">
        <v>0</v>
      </c>
    </row>
    <row r="49" ht="1.5" customHeight="1">
      <c r="N49" s="149"/>
    </row>
    <row r="50" ht="0.75" customHeight="1">
      <c r="N50" s="149"/>
    </row>
    <row r="51" spans="1:14" ht="18.75" customHeight="1">
      <c r="A51" s="51" t="s">
        <v>317</v>
      </c>
      <c r="B51" s="46">
        <v>1627627.31</v>
      </c>
      <c r="C51" s="46">
        <v>1698193.6600000001</v>
      </c>
      <c r="D51" s="46">
        <v>1634989.3</v>
      </c>
      <c r="E51" s="46">
        <v>1968906.76</v>
      </c>
      <c r="F51" s="46">
        <v>2832104.73</v>
      </c>
      <c r="G51" s="46">
        <v>2265664.58</v>
      </c>
      <c r="H51" s="46">
        <v>1892609.38</v>
      </c>
      <c r="I51" s="46">
        <v>1669771.2</v>
      </c>
      <c r="J51" s="46">
        <v>1833045.64</v>
      </c>
      <c r="K51" s="46">
        <v>1454002.02</v>
      </c>
      <c r="L51" s="46">
        <v>1861494.35</v>
      </c>
      <c r="M51" s="46">
        <v>1633134.8</v>
      </c>
      <c r="N51" s="44">
        <f>SUM(B51:M51)</f>
        <v>22371543.73</v>
      </c>
    </row>
    <row r="52" ht="1.5" customHeight="1">
      <c r="N52" s="149"/>
    </row>
    <row r="53" ht="0.75" customHeight="1">
      <c r="N53" s="149"/>
    </row>
    <row r="54" spans="1:14" ht="18.75" customHeight="1">
      <c r="A54" s="50" t="s">
        <v>318</v>
      </c>
      <c r="B54" s="44">
        <v>2205208.68</v>
      </c>
      <c r="C54" s="44">
        <v>2263800.31</v>
      </c>
      <c r="D54" s="44">
        <v>2207632.86</v>
      </c>
      <c r="E54" s="44">
        <v>3116709.45</v>
      </c>
      <c r="F54" s="44">
        <v>3419829.64</v>
      </c>
      <c r="G54" s="44">
        <v>2838659.64</v>
      </c>
      <c r="H54" s="44">
        <f aca="true" t="shared" si="1" ref="H54:M54">SUM(H42:H53)</f>
        <v>2463946.71</v>
      </c>
      <c r="I54" s="44">
        <f t="shared" si="1"/>
        <v>2247321.1</v>
      </c>
      <c r="J54" s="44">
        <f t="shared" si="1"/>
        <v>2414535.27</v>
      </c>
      <c r="K54" s="44">
        <f t="shared" si="1"/>
        <v>2084218.69</v>
      </c>
      <c r="L54" s="44">
        <f t="shared" si="1"/>
        <v>2470549.83</v>
      </c>
      <c r="M54" s="44">
        <f t="shared" si="1"/>
        <v>3081613.5</v>
      </c>
      <c r="N54" s="44">
        <f>SUM(B54:M54)</f>
        <v>30814025.680000007</v>
      </c>
    </row>
    <row r="55" ht="1.5" customHeight="1">
      <c r="N55" s="149"/>
    </row>
    <row r="56" ht="6" customHeight="1">
      <c r="N56" s="149"/>
    </row>
    <row r="57" ht="2.25" customHeight="1">
      <c r="N57" s="149"/>
    </row>
    <row r="58" spans="1:14" ht="14.25" customHeight="1">
      <c r="A58" s="64" t="s">
        <v>319</v>
      </c>
      <c r="N58" s="149"/>
    </row>
    <row r="59" spans="1:14" ht="13.5" customHeight="1">
      <c r="A59" s="2" t="s">
        <v>304</v>
      </c>
      <c r="B59" s="59">
        <v>41547</v>
      </c>
      <c r="C59" s="59">
        <v>41578</v>
      </c>
      <c r="D59" s="59">
        <v>41608</v>
      </c>
      <c r="E59" s="59">
        <v>41639</v>
      </c>
      <c r="F59" s="59">
        <v>41670</v>
      </c>
      <c r="G59" s="59">
        <v>41698</v>
      </c>
      <c r="H59" s="59">
        <v>41729</v>
      </c>
      <c r="I59" s="59">
        <v>41759</v>
      </c>
      <c r="J59" s="59">
        <v>41790</v>
      </c>
      <c r="K59" s="59">
        <v>41820</v>
      </c>
      <c r="L59" s="59">
        <v>41851</v>
      </c>
      <c r="M59" s="59">
        <v>41882</v>
      </c>
      <c r="N59" s="2" t="s">
        <v>305</v>
      </c>
    </row>
    <row r="60" ht="0.75" customHeight="1">
      <c r="N60" s="149"/>
    </row>
    <row r="61" ht="0.75" customHeight="1">
      <c r="N61" s="149"/>
    </row>
    <row r="62" spans="1:14" ht="18.75" customHeight="1">
      <c r="A62" s="51" t="s">
        <v>320</v>
      </c>
      <c r="B62" s="46">
        <v>3803167.67</v>
      </c>
      <c r="C62" s="46">
        <v>4083646.11</v>
      </c>
      <c r="D62" s="46">
        <v>3545485.68</v>
      </c>
      <c r="E62" s="46">
        <v>4027711.6</v>
      </c>
      <c r="F62" s="46">
        <v>5601745.82</v>
      </c>
      <c r="G62" s="46">
        <v>4256605.07</v>
      </c>
      <c r="H62" s="46">
        <v>3960135.6</v>
      </c>
      <c r="I62" s="46">
        <v>3982932.06</v>
      </c>
      <c r="J62" s="46">
        <v>3776585.4</v>
      </c>
      <c r="K62" s="46">
        <v>3058565.98</v>
      </c>
      <c r="L62" s="46">
        <v>4554576.95</v>
      </c>
      <c r="M62" s="46">
        <v>3592626.78</v>
      </c>
      <c r="N62" s="44">
        <f>SUM(B62:M62)</f>
        <v>48243784.72</v>
      </c>
    </row>
    <row r="63" ht="1.5" customHeight="1">
      <c r="N63" s="149"/>
    </row>
    <row r="64" ht="0.75" customHeight="1">
      <c r="N64" s="149"/>
    </row>
    <row r="65" spans="1:14" ht="18.75" customHeight="1">
      <c r="A65" s="51" t="s">
        <v>321</v>
      </c>
      <c r="B65" s="46">
        <v>1627627.31</v>
      </c>
      <c r="C65" s="46">
        <v>1698193.6600000001</v>
      </c>
      <c r="D65" s="46">
        <v>1634989.3</v>
      </c>
      <c r="E65" s="46">
        <v>1968906.76</v>
      </c>
      <c r="F65" s="46">
        <v>2832104.73</v>
      </c>
      <c r="G65" s="46">
        <v>2265664.58</v>
      </c>
      <c r="H65" s="46">
        <v>1892609.38</v>
      </c>
      <c r="I65" s="46">
        <v>1669771.2</v>
      </c>
      <c r="J65" s="46">
        <v>1833045.64</v>
      </c>
      <c r="K65" s="46">
        <v>1454002.02</v>
      </c>
      <c r="L65" s="46">
        <v>1861494.35</v>
      </c>
      <c r="M65" s="46">
        <v>1633134.8</v>
      </c>
      <c r="N65" s="44">
        <f>SUM(B65:M65)</f>
        <v>22371543.73</v>
      </c>
    </row>
    <row r="66" ht="1.5" customHeight="1">
      <c r="N66" s="149"/>
    </row>
    <row r="67" ht="6" customHeight="1">
      <c r="N67" s="149"/>
    </row>
    <row r="68" ht="0.75" customHeight="1">
      <c r="N68" s="149"/>
    </row>
    <row r="69" ht="0.75" customHeight="1">
      <c r="N69" s="149"/>
    </row>
    <row r="70" spans="1:14" ht="18.75" customHeight="1">
      <c r="A70" s="50" t="s">
        <v>322</v>
      </c>
      <c r="B70" s="44">
        <f>B34-B54</f>
        <v>18626231.68</v>
      </c>
      <c r="C70" s="44">
        <f aca="true" t="shared" si="2" ref="C70:M70">C34-C54</f>
        <v>18110474.240000002</v>
      </c>
      <c r="D70" s="44">
        <f t="shared" si="2"/>
        <v>15788561.77</v>
      </c>
      <c r="E70" s="44">
        <f t="shared" si="2"/>
        <v>21947275.55</v>
      </c>
      <c r="F70" s="44">
        <f t="shared" si="2"/>
        <v>22918743.9</v>
      </c>
      <c r="G70" s="44">
        <f t="shared" si="2"/>
        <v>18187375.25</v>
      </c>
      <c r="H70" s="44">
        <f t="shared" si="2"/>
        <v>21407819.62</v>
      </c>
      <c r="I70" s="44">
        <f t="shared" si="2"/>
        <v>22156989.080000002</v>
      </c>
      <c r="J70" s="44">
        <f t="shared" si="2"/>
        <v>17648993.529999997</v>
      </c>
      <c r="K70" s="44">
        <f t="shared" si="2"/>
        <v>22805498.709999997</v>
      </c>
      <c r="L70" s="44">
        <f t="shared" si="2"/>
        <v>19847706.770000003</v>
      </c>
      <c r="M70" s="44">
        <f t="shared" si="2"/>
        <v>15021000.36</v>
      </c>
      <c r="N70" s="44">
        <f>SUM(B70:M70)</f>
        <v>234466670.46000004</v>
      </c>
    </row>
    <row r="71" ht="6" customHeight="1"/>
    <row r="81" spans="2:12" ht="12.75" customHeight="1">
      <c r="B81" s="106" t="s">
        <v>550</v>
      </c>
      <c r="G81" s="3" t="s">
        <v>298</v>
      </c>
      <c r="L81" s="3" t="s">
        <v>299</v>
      </c>
    </row>
    <row r="82" spans="2:12" ht="12.75" customHeight="1">
      <c r="B82" s="3" t="s">
        <v>528</v>
      </c>
      <c r="G82" s="3" t="s">
        <v>301</v>
      </c>
      <c r="L82" s="3" t="s">
        <v>302</v>
      </c>
    </row>
  </sheetData>
  <sheetProtection password="CADC" sheet="1"/>
  <mergeCells count="4">
    <mergeCell ref="A1:N1"/>
    <mergeCell ref="A2:N2"/>
    <mergeCell ref="A3:N3"/>
    <mergeCell ref="A5:N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H120" sqref="H120"/>
    </sheetView>
  </sheetViews>
  <sheetFormatPr defaultColWidth="6.8515625" defaultRowHeight="12.75" customHeight="1"/>
  <cols>
    <col min="1" max="1" width="6.421875" style="1" bestFit="1" customWidth="1"/>
    <col min="2" max="2" width="38.140625" style="1" customWidth="1"/>
    <col min="3" max="3" width="11.8515625" style="1" customWidth="1"/>
    <col min="4" max="4" width="11.57421875" style="1" customWidth="1"/>
    <col min="5" max="5" width="11.140625" style="1" customWidth="1"/>
    <col min="6" max="6" width="11.421875" style="1" customWidth="1"/>
    <col min="7" max="16384" width="6.8515625" style="1" customWidth="1"/>
  </cols>
  <sheetData>
    <row r="1" spans="1:6" ht="14.25" customHeight="1">
      <c r="A1" s="114" t="s">
        <v>0</v>
      </c>
      <c r="B1" s="114"/>
      <c r="C1" s="114"/>
      <c r="D1" s="114"/>
      <c r="E1" s="114"/>
      <c r="F1" s="114"/>
    </row>
    <row r="2" spans="1:6" ht="14.25" customHeight="1">
      <c r="A2" s="115" t="s">
        <v>1</v>
      </c>
      <c r="B2" s="115"/>
      <c r="C2" s="115"/>
      <c r="D2" s="115"/>
      <c r="E2" s="115"/>
      <c r="F2" s="115"/>
    </row>
    <row r="3" spans="1:6" ht="15" customHeight="1">
      <c r="A3" s="129" t="s">
        <v>2</v>
      </c>
      <c r="B3" s="129"/>
      <c r="C3" s="129"/>
      <c r="D3" s="129"/>
      <c r="E3" s="129"/>
      <c r="F3" s="129"/>
    </row>
    <row r="4" ht="0.75" customHeight="1"/>
    <row r="5" spans="1:6" ht="12" customHeight="1">
      <c r="A5" s="130" t="s">
        <v>542</v>
      </c>
      <c r="B5" s="130"/>
      <c r="C5" s="130"/>
      <c r="D5" s="130"/>
      <c r="E5" s="130"/>
      <c r="F5" s="130"/>
    </row>
    <row r="6" spans="1:6" ht="0.75" customHeight="1">
      <c r="A6" s="130"/>
      <c r="B6" s="130"/>
      <c r="C6" s="130"/>
      <c r="D6" s="130"/>
      <c r="E6" s="130"/>
      <c r="F6" s="130"/>
    </row>
    <row r="7" spans="1:6" ht="9" customHeight="1">
      <c r="A7" s="130"/>
      <c r="B7" s="130"/>
      <c r="C7" s="130"/>
      <c r="D7" s="130"/>
      <c r="E7" s="130"/>
      <c r="F7" s="130"/>
    </row>
    <row r="8" ht="10.5" customHeight="1"/>
    <row r="9" ht="8.25" customHeight="1"/>
    <row r="10" ht="3.75" customHeight="1"/>
    <row r="11" spans="1:6" ht="10.5" customHeight="1">
      <c r="A11" s="131" t="s">
        <v>323</v>
      </c>
      <c r="B11" s="131"/>
      <c r="C11" s="131"/>
      <c r="D11" s="131"/>
      <c r="E11" s="131"/>
      <c r="F11" s="131"/>
    </row>
    <row r="12" ht="0.75" customHeight="1"/>
    <row r="13" ht="2.25" customHeight="1"/>
    <row r="14" spans="4:6" ht="6.75" customHeight="1">
      <c r="D14" s="121" t="s">
        <v>324</v>
      </c>
      <c r="E14" s="121"/>
      <c r="F14" s="121"/>
    </row>
    <row r="15" spans="1:6" ht="6.75" customHeight="1">
      <c r="A15" s="119" t="s">
        <v>5</v>
      </c>
      <c r="B15" s="132" t="s">
        <v>325</v>
      </c>
      <c r="C15" s="119" t="s">
        <v>212</v>
      </c>
      <c r="D15" s="121"/>
      <c r="E15" s="121"/>
      <c r="F15" s="121"/>
    </row>
    <row r="16" spans="1:6" ht="1.5" customHeight="1">
      <c r="A16" s="119"/>
      <c r="B16" s="132"/>
      <c r="C16" s="119"/>
      <c r="D16" s="119" t="s">
        <v>213</v>
      </c>
      <c r="E16" s="119" t="s">
        <v>478</v>
      </c>
      <c r="F16" s="119" t="s">
        <v>214</v>
      </c>
    </row>
    <row r="17" spans="3:6" ht="20.25" customHeight="1">
      <c r="C17" s="119"/>
      <c r="D17" s="119"/>
      <c r="E17" s="119"/>
      <c r="F17" s="119"/>
    </row>
    <row r="18" ht="7.5" customHeight="1"/>
    <row r="19" ht="2.25" customHeight="1"/>
    <row r="20" spans="1:6" ht="11.25" customHeight="1">
      <c r="A20" s="48">
        <v>1</v>
      </c>
      <c r="B20" s="50" t="s">
        <v>326</v>
      </c>
      <c r="C20" s="44">
        <v>288569936</v>
      </c>
      <c r="D20" s="44">
        <v>42046373.17</v>
      </c>
      <c r="E20" s="44">
        <v>170411406.79</v>
      </c>
      <c r="F20" s="44">
        <v>160490016.42000002</v>
      </c>
    </row>
    <row r="21" ht="0.75" customHeight="1"/>
    <row r="22" ht="2.25" customHeight="1"/>
    <row r="23" spans="1:6" ht="11.25" customHeight="1">
      <c r="A23" s="49">
        <v>2</v>
      </c>
      <c r="B23" s="51" t="s">
        <v>327</v>
      </c>
      <c r="C23" s="46">
        <v>55409281</v>
      </c>
      <c r="D23" s="46">
        <v>10421167.78</v>
      </c>
      <c r="E23" s="46">
        <v>33870073.35</v>
      </c>
      <c r="F23" s="46">
        <v>29894606.1</v>
      </c>
    </row>
    <row r="24" ht="0.75" customHeight="1"/>
    <row r="25" ht="2.25" customHeight="1"/>
    <row r="26" spans="1:6" ht="11.25" customHeight="1">
      <c r="A26" s="49">
        <v>3</v>
      </c>
      <c r="B26" s="51" t="s">
        <v>328</v>
      </c>
      <c r="C26" s="46">
        <v>26576010</v>
      </c>
      <c r="D26" s="46">
        <v>4800850.94</v>
      </c>
      <c r="E26" s="46">
        <v>13271206.88</v>
      </c>
      <c r="F26" s="46">
        <v>12698018.38</v>
      </c>
    </row>
    <row r="27" ht="0.75" customHeight="1"/>
    <row r="28" ht="2.25" customHeight="1"/>
    <row r="29" spans="1:6" ht="11.25" customHeight="1">
      <c r="A29" s="49">
        <v>4</v>
      </c>
      <c r="B29" s="51" t="s">
        <v>329</v>
      </c>
      <c r="C29" s="46">
        <v>18455965</v>
      </c>
      <c r="D29" s="46">
        <v>4003929.12</v>
      </c>
      <c r="E29" s="46">
        <v>14427455.21</v>
      </c>
      <c r="F29" s="46">
        <v>9910902.27</v>
      </c>
    </row>
    <row r="30" ht="0.75" customHeight="1"/>
    <row r="31" ht="2.25" customHeight="1"/>
    <row r="32" spans="1:6" ht="11.25" customHeight="1">
      <c r="A32" s="49">
        <v>5</v>
      </c>
      <c r="B32" s="51" t="s">
        <v>330</v>
      </c>
      <c r="C32" s="46">
        <v>3560725</v>
      </c>
      <c r="D32" s="46">
        <v>710002.42</v>
      </c>
      <c r="E32" s="46">
        <v>2139331.7800000003</v>
      </c>
      <c r="F32" s="46">
        <v>3617421.5500000003</v>
      </c>
    </row>
    <row r="33" ht="0.75" customHeight="1"/>
    <row r="34" ht="2.25" customHeight="1"/>
    <row r="35" spans="1:6" ht="11.25" customHeight="1">
      <c r="A35" s="49">
        <v>6</v>
      </c>
      <c r="B35" s="51" t="s">
        <v>331</v>
      </c>
      <c r="C35" s="46">
        <v>4087600</v>
      </c>
      <c r="D35" s="46">
        <v>629889.78</v>
      </c>
      <c r="E35" s="46">
        <v>2565714.42</v>
      </c>
      <c r="F35" s="46">
        <v>2227652.57</v>
      </c>
    </row>
    <row r="36" ht="0.75" customHeight="1"/>
    <row r="37" ht="2.25" customHeight="1"/>
    <row r="38" spans="1:6" ht="11.25" customHeight="1">
      <c r="A38" s="49">
        <v>7</v>
      </c>
      <c r="B38" s="51" t="s">
        <v>332</v>
      </c>
      <c r="C38" s="46">
        <v>2728981</v>
      </c>
      <c r="D38" s="46">
        <v>276495.52</v>
      </c>
      <c r="E38" s="46">
        <v>1466365.06</v>
      </c>
      <c r="F38" s="46">
        <v>1440611.33</v>
      </c>
    </row>
    <row r="39" ht="0.75" customHeight="1"/>
    <row r="40" ht="2.25" customHeight="1"/>
    <row r="41" spans="1:6" ht="11.25" customHeight="1">
      <c r="A41" s="49">
        <v>8</v>
      </c>
      <c r="B41" s="51" t="s">
        <v>333</v>
      </c>
      <c r="C41" s="46">
        <v>21747730</v>
      </c>
      <c r="D41" s="46">
        <v>1844261.05</v>
      </c>
      <c r="E41" s="46">
        <v>11504804.07</v>
      </c>
      <c r="F41" s="46">
        <v>13265506.44</v>
      </c>
    </row>
    <row r="42" ht="0.75" customHeight="1"/>
    <row r="43" ht="2.25" customHeight="1"/>
    <row r="44" spans="1:6" ht="11.25" customHeight="1">
      <c r="A44" s="49">
        <v>9</v>
      </c>
      <c r="B44" s="51" t="s">
        <v>334</v>
      </c>
      <c r="C44" s="46">
        <v>19717830</v>
      </c>
      <c r="D44" s="46">
        <v>1497574.19</v>
      </c>
      <c r="E44" s="46">
        <v>10104113.68</v>
      </c>
      <c r="F44" s="46">
        <v>11952133.15</v>
      </c>
    </row>
    <row r="45" ht="0.75" customHeight="1"/>
    <row r="46" ht="2.25" customHeight="1"/>
    <row r="47" spans="1:6" ht="11.25" customHeight="1">
      <c r="A47" s="49">
        <v>10</v>
      </c>
      <c r="B47" s="51" t="s">
        <v>223</v>
      </c>
      <c r="C47" s="46">
        <v>2029900</v>
      </c>
      <c r="D47" s="46">
        <v>346686.86</v>
      </c>
      <c r="E47" s="46">
        <v>1400690.3900000001</v>
      </c>
      <c r="F47" s="46">
        <v>1313373.29</v>
      </c>
    </row>
    <row r="48" ht="0.75" customHeight="1"/>
    <row r="49" ht="2.25" customHeight="1"/>
    <row r="50" spans="1:6" ht="11.25" customHeight="1">
      <c r="A50" s="49">
        <v>11</v>
      </c>
      <c r="B50" s="51" t="s">
        <v>335</v>
      </c>
      <c r="C50" s="46">
        <v>0</v>
      </c>
      <c r="D50" s="46">
        <v>9836.22</v>
      </c>
      <c r="E50" s="46">
        <v>98497.21</v>
      </c>
      <c r="F50" s="46">
        <v>0</v>
      </c>
    </row>
    <row r="51" ht="0.75" customHeight="1"/>
    <row r="52" ht="2.25" customHeight="1"/>
    <row r="53" spans="1:6" ht="11.25" customHeight="1">
      <c r="A53" s="49">
        <v>12</v>
      </c>
      <c r="B53" s="51" t="s">
        <v>336</v>
      </c>
      <c r="C53" s="46">
        <v>5182710</v>
      </c>
      <c r="D53" s="46">
        <v>1287112.7</v>
      </c>
      <c r="E53" s="46">
        <v>7698299.34</v>
      </c>
      <c r="F53" s="46">
        <v>2847305.91</v>
      </c>
    </row>
    <row r="54" ht="0.75" customHeight="1"/>
    <row r="55" ht="2.25" customHeight="1"/>
    <row r="56" spans="1:6" ht="11.25" customHeight="1">
      <c r="A56" s="49">
        <v>13</v>
      </c>
      <c r="B56" s="51" t="s">
        <v>337</v>
      </c>
      <c r="C56" s="46">
        <v>5182710</v>
      </c>
      <c r="D56" s="46">
        <v>1277276.48</v>
      </c>
      <c r="E56" s="46">
        <v>7599802.13</v>
      </c>
      <c r="F56" s="46">
        <v>2847305.91</v>
      </c>
    </row>
    <row r="57" ht="0.75" customHeight="1"/>
    <row r="58" ht="2.25" customHeight="1"/>
    <row r="59" spans="1:6" ht="11.25" customHeight="1">
      <c r="A59" s="49">
        <v>14</v>
      </c>
      <c r="B59" s="51" t="s">
        <v>338</v>
      </c>
      <c r="C59" s="46">
        <v>200996825</v>
      </c>
      <c r="D59" s="46">
        <v>28088924.94</v>
      </c>
      <c r="E59" s="46">
        <v>117728033.86</v>
      </c>
      <c r="F59" s="46">
        <v>111730346.19</v>
      </c>
    </row>
    <row r="60" ht="0.75" customHeight="1"/>
    <row r="61" ht="2.25" customHeight="1"/>
    <row r="62" spans="1:6" ht="11.25" customHeight="1">
      <c r="A62" s="49">
        <v>15</v>
      </c>
      <c r="B62" s="51" t="s">
        <v>339</v>
      </c>
      <c r="C62" s="46">
        <v>36888000</v>
      </c>
      <c r="D62" s="46">
        <v>3901507.13</v>
      </c>
      <c r="E62" s="46">
        <v>18410486.21</v>
      </c>
      <c r="F62" s="46">
        <v>17052038.27</v>
      </c>
    </row>
    <row r="63" ht="0.75" customHeight="1"/>
    <row r="64" ht="2.25" customHeight="1"/>
    <row r="65" spans="1:6" ht="11.25" customHeight="1">
      <c r="A65" s="49">
        <v>16</v>
      </c>
      <c r="B65" s="51" t="s">
        <v>340</v>
      </c>
      <c r="C65" s="46">
        <v>63515200</v>
      </c>
      <c r="D65" s="46">
        <v>9160576.450000001</v>
      </c>
      <c r="E65" s="46">
        <v>32413167.19</v>
      </c>
      <c r="F65" s="46">
        <v>32949226.12</v>
      </c>
    </row>
    <row r="66" ht="0.75" customHeight="1"/>
    <row r="67" ht="2.25" customHeight="1"/>
    <row r="68" spans="1:6" ht="11.25" customHeight="1">
      <c r="A68" s="49">
        <v>17</v>
      </c>
      <c r="B68" s="51" t="s">
        <v>341</v>
      </c>
      <c r="C68" s="46">
        <v>6202090</v>
      </c>
      <c r="D68" s="46">
        <v>780268.13</v>
      </c>
      <c r="E68" s="46">
        <v>3899292.39</v>
      </c>
      <c r="F68" s="46">
        <v>2447213.6</v>
      </c>
    </row>
    <row r="69" ht="0.75" customHeight="1"/>
    <row r="70" ht="2.25" customHeight="1"/>
    <row r="71" spans="1:6" ht="11.25" customHeight="1">
      <c r="A71" s="49">
        <v>18</v>
      </c>
      <c r="B71" s="51" t="s">
        <v>342</v>
      </c>
      <c r="C71" s="46">
        <v>94391535</v>
      </c>
      <c r="D71" s="46">
        <v>14246573.23</v>
      </c>
      <c r="E71" s="46">
        <v>63005088.07</v>
      </c>
      <c r="F71" s="46">
        <v>59281868.2</v>
      </c>
    </row>
    <row r="72" ht="0.75" customHeight="1"/>
    <row r="73" ht="2.25" customHeight="1"/>
    <row r="74" spans="1:6" ht="11.25" customHeight="1">
      <c r="A74" s="49">
        <v>19</v>
      </c>
      <c r="B74" s="51" t="s">
        <v>343</v>
      </c>
      <c r="C74" s="46">
        <v>10416100</v>
      </c>
      <c r="D74" s="46">
        <v>1682183.18</v>
      </c>
      <c r="E74" s="46">
        <v>7209998.3</v>
      </c>
      <c r="F74" s="46">
        <v>5599557.69</v>
      </c>
    </row>
    <row r="75" ht="0.75" customHeight="1"/>
    <row r="76" ht="2.25" customHeight="1"/>
    <row r="77" spans="1:6" ht="11.25" customHeight="1">
      <c r="A77" s="49">
        <v>20</v>
      </c>
      <c r="B77" s="51" t="s">
        <v>344</v>
      </c>
      <c r="C77" s="46">
        <v>4559100</v>
      </c>
      <c r="D77" s="46">
        <v>652035.75</v>
      </c>
      <c r="E77" s="46">
        <v>3025779.32</v>
      </c>
      <c r="F77" s="46">
        <v>2490423.5500000003</v>
      </c>
    </row>
    <row r="78" ht="0.75" customHeight="1"/>
    <row r="79" ht="2.25" customHeight="1"/>
    <row r="80" spans="1:6" ht="11.25" customHeight="1">
      <c r="A80" s="49">
        <v>21</v>
      </c>
      <c r="B80" s="51" t="s">
        <v>345</v>
      </c>
      <c r="C80" s="46">
        <v>5857000</v>
      </c>
      <c r="D80" s="46">
        <v>1030147.43</v>
      </c>
      <c r="E80" s="46">
        <v>4184218.98</v>
      </c>
      <c r="F80" s="46">
        <v>3109134.14</v>
      </c>
    </row>
    <row r="81" ht="0.75" customHeight="1"/>
    <row r="82" ht="2.25" customHeight="1"/>
    <row r="83" spans="1:6" ht="11.25" customHeight="1">
      <c r="A83" s="48">
        <v>22</v>
      </c>
      <c r="B83" s="50" t="s">
        <v>346</v>
      </c>
      <c r="C83" s="44">
        <v>9072270</v>
      </c>
      <c r="D83" s="44">
        <v>823606.91</v>
      </c>
      <c r="E83" s="44">
        <v>5068362.100000001</v>
      </c>
      <c r="F83" s="44">
        <v>4364967.29</v>
      </c>
    </row>
    <row r="84" ht="0.75" customHeight="1"/>
    <row r="85" ht="2.25" customHeight="1"/>
    <row r="86" spans="1:6" ht="11.25" customHeight="1">
      <c r="A86" s="49">
        <v>23</v>
      </c>
      <c r="B86" s="51" t="s">
        <v>347</v>
      </c>
      <c r="C86" s="46">
        <v>7404000</v>
      </c>
      <c r="D86" s="46">
        <v>0</v>
      </c>
      <c r="E86" s="46">
        <v>776892.05</v>
      </c>
      <c r="F86" s="46">
        <v>870608.7000000001</v>
      </c>
    </row>
    <row r="87" ht="0.75" customHeight="1"/>
    <row r="88" ht="2.25" customHeight="1"/>
    <row r="89" spans="1:6" ht="11.25" customHeight="1">
      <c r="A89" s="49">
        <v>24</v>
      </c>
      <c r="B89" s="51" t="s">
        <v>348</v>
      </c>
      <c r="C89" s="46">
        <v>0</v>
      </c>
      <c r="D89" s="46">
        <v>0</v>
      </c>
      <c r="E89" s="46">
        <v>0</v>
      </c>
      <c r="F89" s="46">
        <v>0</v>
      </c>
    </row>
    <row r="90" ht="0.75" customHeight="1"/>
    <row r="91" ht="2.25" customHeight="1"/>
    <row r="92" spans="1:6" ht="11.25" customHeight="1">
      <c r="A92" s="49">
        <v>25</v>
      </c>
      <c r="B92" s="51" t="s">
        <v>349</v>
      </c>
      <c r="C92" s="46">
        <v>0</v>
      </c>
      <c r="D92" s="46">
        <v>-4300</v>
      </c>
      <c r="E92" s="46">
        <v>152600</v>
      </c>
      <c r="F92" s="46">
        <v>0</v>
      </c>
    </row>
    <row r="93" ht="0.75" customHeight="1"/>
    <row r="94" ht="2.25" customHeight="1"/>
    <row r="95" spans="1:6" ht="11.25" customHeight="1">
      <c r="A95" s="49">
        <v>26</v>
      </c>
      <c r="B95" s="51" t="s">
        <v>350</v>
      </c>
      <c r="C95" s="46">
        <v>1668270</v>
      </c>
      <c r="D95" s="46">
        <v>827906.91</v>
      </c>
      <c r="E95" s="46">
        <v>4138870.0500000003</v>
      </c>
      <c r="F95" s="46">
        <v>3494358.59</v>
      </c>
    </row>
    <row r="96" ht="0.75" customHeight="1"/>
    <row r="97" ht="2.25" customHeight="1"/>
    <row r="98" spans="1:6" ht="11.25" customHeight="1">
      <c r="A98" s="49">
        <v>27</v>
      </c>
      <c r="B98" s="51" t="s">
        <v>341</v>
      </c>
      <c r="C98" s="46">
        <v>1668270</v>
      </c>
      <c r="D98" s="46">
        <v>827906.91</v>
      </c>
      <c r="E98" s="46">
        <v>4138870.0500000003</v>
      </c>
      <c r="F98" s="46">
        <v>3494358.59</v>
      </c>
    </row>
    <row r="99" ht="0.75" customHeight="1"/>
    <row r="100" ht="2.25" customHeight="1"/>
    <row r="101" spans="1:6" ht="11.25" customHeight="1">
      <c r="A101" s="49">
        <v>28</v>
      </c>
      <c r="B101" s="51" t="s">
        <v>351</v>
      </c>
      <c r="C101" s="46">
        <v>0</v>
      </c>
      <c r="D101" s="46">
        <v>0</v>
      </c>
      <c r="E101" s="46">
        <v>0</v>
      </c>
      <c r="F101" s="46">
        <v>0</v>
      </c>
    </row>
    <row r="102" ht="0.75" customHeight="1"/>
    <row r="103" ht="2.25" customHeight="1"/>
    <row r="104" spans="1:6" ht="11.25" customHeight="1">
      <c r="A104" s="49">
        <v>29</v>
      </c>
      <c r="B104" s="51" t="s">
        <v>288</v>
      </c>
      <c r="C104" s="46">
        <v>0</v>
      </c>
      <c r="D104" s="46">
        <v>0</v>
      </c>
      <c r="E104" s="46">
        <v>0</v>
      </c>
      <c r="F104" s="46">
        <v>0</v>
      </c>
    </row>
    <row r="105" ht="0.75" customHeight="1"/>
    <row r="106" ht="2.25" customHeight="1"/>
    <row r="107" spans="1:6" ht="11.25" customHeight="1">
      <c r="A107" s="48">
        <v>30</v>
      </c>
      <c r="B107" s="50" t="s">
        <v>352</v>
      </c>
      <c r="C107" s="44">
        <v>1668270</v>
      </c>
      <c r="D107" s="44">
        <v>827906.91</v>
      </c>
      <c r="E107" s="44">
        <v>4138870.0500000003</v>
      </c>
      <c r="F107" s="44">
        <v>3494358.59</v>
      </c>
    </row>
    <row r="108" ht="0.75" customHeight="1"/>
    <row r="109" ht="2.25" customHeight="1"/>
    <row r="110" spans="1:6" ht="11.25" customHeight="1">
      <c r="A110" s="48">
        <v>31</v>
      </c>
      <c r="B110" s="50" t="s">
        <v>353</v>
      </c>
      <c r="C110" s="44">
        <v>290238206</v>
      </c>
      <c r="D110" s="44">
        <v>42874280.08</v>
      </c>
      <c r="E110" s="44">
        <v>174550276.84</v>
      </c>
      <c r="F110" s="44">
        <v>163984375.01</v>
      </c>
    </row>
    <row r="111" ht="15"/>
    <row r="112" ht="0.75" customHeight="1"/>
    <row r="113" ht="2.25" customHeight="1"/>
    <row r="114" spans="4:6" ht="6.75" customHeight="1">
      <c r="D114" s="121" t="s">
        <v>481</v>
      </c>
      <c r="E114" s="121"/>
      <c r="F114" s="121"/>
    </row>
    <row r="115" spans="1:6" ht="6.75" customHeight="1">
      <c r="A115" s="119" t="s">
        <v>5</v>
      </c>
      <c r="B115" s="132" t="s">
        <v>354</v>
      </c>
      <c r="C115" s="119" t="s">
        <v>239</v>
      </c>
      <c r="D115" s="121"/>
      <c r="E115" s="121"/>
      <c r="F115" s="121"/>
    </row>
    <row r="116" spans="1:6" ht="15">
      <c r="A116" s="119"/>
      <c r="B116" s="132"/>
      <c r="C116" s="119"/>
      <c r="D116" s="119" t="s">
        <v>213</v>
      </c>
      <c r="E116" s="119" t="s">
        <v>478</v>
      </c>
      <c r="F116" s="119" t="s">
        <v>214</v>
      </c>
    </row>
    <row r="117" spans="3:6" ht="19.5" customHeight="1">
      <c r="C117" s="119"/>
      <c r="D117" s="119"/>
      <c r="E117" s="119"/>
      <c r="F117" s="119"/>
    </row>
    <row r="118" ht="0.75" customHeight="1"/>
    <row r="119" ht="2.25" customHeight="1"/>
    <row r="120" spans="1:6" ht="11.25" customHeight="1">
      <c r="A120" s="48">
        <v>32</v>
      </c>
      <c r="B120" s="50" t="s">
        <v>355</v>
      </c>
      <c r="C120" s="44">
        <v>236638215.44</v>
      </c>
      <c r="D120" s="44">
        <v>35284850.26</v>
      </c>
      <c r="E120" s="44">
        <v>143722986.32</v>
      </c>
      <c r="F120" s="44">
        <v>126318907.72</v>
      </c>
    </row>
    <row r="121" ht="0.75" customHeight="1"/>
    <row r="122" ht="2.25" customHeight="1"/>
    <row r="123" spans="1:6" ht="11.25" customHeight="1">
      <c r="A123" s="49">
        <v>33</v>
      </c>
      <c r="B123" s="51" t="s">
        <v>356</v>
      </c>
      <c r="C123" s="46">
        <v>124255828.56</v>
      </c>
      <c r="D123" s="46">
        <v>19410092.42</v>
      </c>
      <c r="E123" s="46">
        <v>76501481.03</v>
      </c>
      <c r="F123" s="46">
        <v>69629307.01</v>
      </c>
    </row>
    <row r="124" ht="0.75" customHeight="1"/>
    <row r="125" ht="2.25" customHeight="1"/>
    <row r="126" spans="1:6" ht="11.25" customHeight="1">
      <c r="A126" s="49">
        <v>34</v>
      </c>
      <c r="B126" s="51" t="s">
        <v>357</v>
      </c>
      <c r="C126" s="46">
        <v>400000</v>
      </c>
      <c r="D126" s="46">
        <v>0</v>
      </c>
      <c r="E126" s="46">
        <v>285823.31</v>
      </c>
      <c r="F126" s="46">
        <v>814210.0700000001</v>
      </c>
    </row>
    <row r="127" ht="0.75" customHeight="1"/>
    <row r="128" ht="2.25" customHeight="1"/>
    <row r="129" spans="1:6" ht="11.25" customHeight="1">
      <c r="A129" s="49">
        <v>35</v>
      </c>
      <c r="B129" s="51" t="s">
        <v>358</v>
      </c>
      <c r="C129" s="46">
        <v>111982386.88</v>
      </c>
      <c r="D129" s="46">
        <v>15874757.84</v>
      </c>
      <c r="E129" s="46">
        <v>66935681.980000004</v>
      </c>
      <c r="F129" s="46">
        <v>55875390.64</v>
      </c>
    </row>
    <row r="130" ht="0.75" customHeight="1"/>
    <row r="131" ht="2.25" customHeight="1"/>
    <row r="132" spans="1:6" ht="11.25" customHeight="1">
      <c r="A132" s="48">
        <v>36</v>
      </c>
      <c r="B132" s="50" t="s">
        <v>446</v>
      </c>
      <c r="C132" s="44">
        <v>236238215.44</v>
      </c>
      <c r="D132" s="44">
        <v>35284850.26</v>
      </c>
      <c r="E132" s="44">
        <v>143437163.01</v>
      </c>
      <c r="F132" s="44">
        <v>125504697.65</v>
      </c>
    </row>
    <row r="133" ht="0.75" customHeight="1"/>
    <row r="134" ht="2.25" customHeight="1"/>
    <row r="135" spans="1:6" ht="11.25" customHeight="1">
      <c r="A135" s="48">
        <v>37</v>
      </c>
      <c r="B135" s="50" t="s">
        <v>359</v>
      </c>
      <c r="C135" s="44">
        <v>44264703.75</v>
      </c>
      <c r="D135" s="44">
        <v>1938699.52</v>
      </c>
      <c r="E135" s="44">
        <v>9466636.56</v>
      </c>
      <c r="F135" s="44">
        <v>7253393.69</v>
      </c>
    </row>
    <row r="136" ht="0.75" customHeight="1"/>
    <row r="137" ht="2.25" customHeight="1"/>
    <row r="138" spans="1:6" ht="11.25" customHeight="1">
      <c r="A138" s="49">
        <v>38</v>
      </c>
      <c r="B138" s="51" t="s">
        <v>360</v>
      </c>
      <c r="C138" s="46">
        <v>38555703.75</v>
      </c>
      <c r="D138" s="46">
        <v>1232796.66</v>
      </c>
      <c r="E138" s="46">
        <v>6180301.14</v>
      </c>
      <c r="F138" s="46">
        <v>4928182.24</v>
      </c>
    </row>
    <row r="139" ht="0.75" customHeight="1"/>
    <row r="140" ht="2.25" customHeight="1"/>
    <row r="141" spans="1:6" ht="11.25" customHeight="1">
      <c r="A141" s="49">
        <v>39</v>
      </c>
      <c r="B141" s="51" t="s">
        <v>361</v>
      </c>
      <c r="C141" s="46">
        <v>0</v>
      </c>
      <c r="D141" s="46">
        <v>0</v>
      </c>
      <c r="E141" s="46">
        <v>0</v>
      </c>
      <c r="F141" s="46">
        <v>0</v>
      </c>
    </row>
    <row r="142" ht="0.75" customHeight="1"/>
    <row r="143" ht="2.25" customHeight="1"/>
    <row r="144" spans="1:6" ht="11.25" customHeight="1">
      <c r="A144" s="49">
        <v>40</v>
      </c>
      <c r="B144" s="51" t="s">
        <v>362</v>
      </c>
      <c r="C144" s="46">
        <v>0</v>
      </c>
      <c r="D144" s="46">
        <v>0</v>
      </c>
      <c r="E144" s="46">
        <v>0</v>
      </c>
      <c r="F144" s="46">
        <v>0</v>
      </c>
    </row>
    <row r="145" ht="0.75" customHeight="1"/>
    <row r="146" ht="2.25" customHeight="1"/>
    <row r="147" spans="1:6" ht="11.25" customHeight="1">
      <c r="A147" s="49">
        <v>41</v>
      </c>
      <c r="B147" s="51" t="s">
        <v>363</v>
      </c>
      <c r="C147" s="46">
        <v>0</v>
      </c>
      <c r="D147" s="46">
        <v>0</v>
      </c>
      <c r="E147" s="46">
        <v>0</v>
      </c>
      <c r="F147" s="46">
        <v>0</v>
      </c>
    </row>
    <row r="148" ht="0.75" customHeight="1"/>
    <row r="149" ht="2.25" customHeight="1"/>
    <row r="150" spans="1:6" ht="11.25" customHeight="1">
      <c r="A150" s="49">
        <v>42</v>
      </c>
      <c r="B150" s="51" t="s">
        <v>364</v>
      </c>
      <c r="C150" s="46">
        <v>0</v>
      </c>
      <c r="D150" s="46">
        <v>0</v>
      </c>
      <c r="E150" s="46">
        <v>0</v>
      </c>
      <c r="F150" s="46">
        <v>0</v>
      </c>
    </row>
    <row r="151" ht="0.75" customHeight="1"/>
    <row r="152" ht="2.25" customHeight="1"/>
    <row r="153" spans="1:6" ht="11.25" customHeight="1">
      <c r="A153" s="49">
        <v>43</v>
      </c>
      <c r="B153" s="51" t="s">
        <v>365</v>
      </c>
      <c r="C153" s="46">
        <v>5709000</v>
      </c>
      <c r="D153" s="46">
        <v>705902.86</v>
      </c>
      <c r="E153" s="46">
        <v>3286335.42</v>
      </c>
      <c r="F153" s="46">
        <v>2325211.45</v>
      </c>
    </row>
    <row r="154" ht="0.75" customHeight="1"/>
    <row r="155" ht="2.25" customHeight="1"/>
    <row r="156" spans="1:6" ht="11.25" customHeight="1">
      <c r="A156" s="48">
        <v>44</v>
      </c>
      <c r="B156" s="50" t="s">
        <v>366</v>
      </c>
      <c r="C156" s="44">
        <v>38555703.75</v>
      </c>
      <c r="D156" s="44">
        <v>1232796.66</v>
      </c>
      <c r="E156" s="44">
        <v>6180301.14</v>
      </c>
      <c r="F156" s="44">
        <v>4928182.24</v>
      </c>
    </row>
    <row r="157" ht="0.75" customHeight="1"/>
    <row r="158" ht="2.25" customHeight="1"/>
    <row r="159" spans="1:3" ht="11.25" customHeight="1">
      <c r="A159" s="48">
        <v>45</v>
      </c>
      <c r="B159" s="50" t="s">
        <v>367</v>
      </c>
      <c r="C159" s="44">
        <v>200000</v>
      </c>
    </row>
    <row r="160" ht="0.75" customHeight="1"/>
    <row r="161" ht="2.25" customHeight="1"/>
    <row r="162" spans="1:6" ht="11.25" customHeight="1">
      <c r="A162" s="48">
        <v>46</v>
      </c>
      <c r="B162" s="50" t="s">
        <v>368</v>
      </c>
      <c r="C162" s="44">
        <v>16383330</v>
      </c>
      <c r="D162" s="44">
        <v>0</v>
      </c>
      <c r="E162" s="44">
        <v>0</v>
      </c>
      <c r="F162" s="44">
        <v>0</v>
      </c>
    </row>
    <row r="163" ht="0.75" customHeight="1"/>
    <row r="164" ht="2.25" customHeight="1"/>
    <row r="165" spans="1:6" ht="11.25" customHeight="1">
      <c r="A165" s="48">
        <v>47</v>
      </c>
      <c r="B165" s="50" t="s">
        <v>369</v>
      </c>
      <c r="C165" s="44">
        <v>291377249.19</v>
      </c>
      <c r="D165" s="44">
        <v>36517646.92</v>
      </c>
      <c r="E165" s="44">
        <v>149617464.15</v>
      </c>
      <c r="F165" s="44">
        <v>130432879.89</v>
      </c>
    </row>
    <row r="166" ht="15"/>
    <row r="167" ht="0.75" customHeight="1"/>
    <row r="168" ht="2.25" customHeight="1"/>
    <row r="169" spans="1:6" ht="11.25" customHeight="1">
      <c r="A169" s="48">
        <v>48</v>
      </c>
      <c r="B169" s="50" t="s">
        <v>370</v>
      </c>
      <c r="C169" s="44">
        <v>-1139043.19</v>
      </c>
      <c r="D169" s="44">
        <v>6356633.16</v>
      </c>
      <c r="E169" s="44">
        <v>24932812.69</v>
      </c>
      <c r="F169" s="44">
        <v>33551495.12</v>
      </c>
    </row>
    <row r="170" ht="15"/>
    <row r="171" ht="0.75" customHeight="1"/>
    <row r="172" ht="2.25" customHeight="1"/>
    <row r="173" spans="1:4" ht="11.25" customHeight="1">
      <c r="A173" s="48">
        <v>49</v>
      </c>
      <c r="B173" s="50" t="s">
        <v>371</v>
      </c>
      <c r="C173" s="44">
        <v>1625072.56</v>
      </c>
      <c r="D173" s="44">
        <v>19713.34</v>
      </c>
    </row>
    <row r="174" ht="15"/>
    <row r="175" ht="0.75" customHeight="1"/>
    <row r="176" ht="2.25" customHeight="1"/>
    <row r="177" spans="1:6" ht="11.25" customHeight="1">
      <c r="A177" s="2" t="s">
        <v>5</v>
      </c>
      <c r="B177" s="2" t="s">
        <v>372</v>
      </c>
      <c r="C177" s="119" t="s">
        <v>373</v>
      </c>
      <c r="D177" s="119"/>
      <c r="E177" s="119"/>
      <c r="F177" s="119"/>
    </row>
    <row r="178" ht="0.75" customHeight="1"/>
    <row r="179" ht="2.25" customHeight="1"/>
    <row r="180" spans="1:6" ht="8.25" customHeight="1">
      <c r="A180" s="49">
        <v>50</v>
      </c>
      <c r="B180" s="134" t="s">
        <v>374</v>
      </c>
      <c r="C180" s="133">
        <v>-13834837</v>
      </c>
      <c r="D180" s="133"/>
      <c r="E180" s="133"/>
      <c r="F180" s="133"/>
    </row>
    <row r="181" spans="2:6" ht="11.25" customHeight="1">
      <c r="B181" s="134"/>
      <c r="C181" s="133"/>
      <c r="D181" s="133"/>
      <c r="E181" s="133"/>
      <c r="F181" s="133"/>
    </row>
    <row r="182" ht="15"/>
    <row r="188" spans="2:5" ht="12.75" customHeight="1">
      <c r="B188" s="53" t="s">
        <v>297</v>
      </c>
      <c r="C188" s="3" t="s">
        <v>298</v>
      </c>
      <c r="D188" s="99"/>
      <c r="E188" s="3" t="s">
        <v>299</v>
      </c>
    </row>
    <row r="189" spans="2:5" ht="12.75" customHeight="1">
      <c r="B189" s="97" t="s">
        <v>528</v>
      </c>
      <c r="C189" s="3" t="s">
        <v>301</v>
      </c>
      <c r="D189" s="99"/>
      <c r="E189" s="3" t="s">
        <v>302</v>
      </c>
    </row>
  </sheetData>
  <sheetProtection password="CADC" sheet="1"/>
  <mergeCells count="22">
    <mergeCell ref="C180:F181"/>
    <mergeCell ref="E16:E17"/>
    <mergeCell ref="F16:F17"/>
    <mergeCell ref="D114:F115"/>
    <mergeCell ref="C177:F177"/>
    <mergeCell ref="B180:B181"/>
    <mergeCell ref="A115:A116"/>
    <mergeCell ref="B115:B116"/>
    <mergeCell ref="C115:C117"/>
    <mergeCell ref="D116:D117"/>
    <mergeCell ref="E116:E117"/>
    <mergeCell ref="F116:F117"/>
    <mergeCell ref="A1:F1"/>
    <mergeCell ref="A2:F2"/>
    <mergeCell ref="A3:F3"/>
    <mergeCell ref="A5:F7"/>
    <mergeCell ref="A11:F11"/>
    <mergeCell ref="D14:F15"/>
    <mergeCell ref="A15:A16"/>
    <mergeCell ref="B15:B16"/>
    <mergeCell ref="C15:C17"/>
    <mergeCell ref="D16:D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8.57421875" style="0" customWidth="1"/>
    <col min="2" max="4" width="16.28125" style="0" customWidth="1"/>
  </cols>
  <sheetData>
    <row r="1" spans="1:4" ht="15">
      <c r="A1" s="140" t="s">
        <v>376</v>
      </c>
      <c r="B1" s="140"/>
      <c r="C1" s="140"/>
      <c r="D1" s="140"/>
    </row>
    <row r="2" spans="1:4" ht="15">
      <c r="A2" s="4"/>
      <c r="B2" s="4"/>
      <c r="C2" s="4"/>
      <c r="D2" s="4"/>
    </row>
    <row r="3" spans="1:4" ht="15">
      <c r="A3" s="140" t="s">
        <v>377</v>
      </c>
      <c r="B3" s="140"/>
      <c r="C3" s="140"/>
      <c r="D3" s="140"/>
    </row>
    <row r="4" spans="1:4" ht="15">
      <c r="A4" s="140" t="s">
        <v>378</v>
      </c>
      <c r="B4" s="140"/>
      <c r="C4" s="140"/>
      <c r="D4" s="140"/>
    </row>
    <row r="5" spans="1:4" ht="15">
      <c r="A5" s="140" t="s">
        <v>379</v>
      </c>
      <c r="B5" s="140"/>
      <c r="C5" s="140"/>
      <c r="D5" s="140"/>
    </row>
    <row r="6" spans="1:4" ht="15">
      <c r="A6" s="4"/>
      <c r="B6" s="4"/>
      <c r="C6" s="4"/>
      <c r="D6" s="4"/>
    </row>
    <row r="7" spans="1:4" ht="15">
      <c r="A7" s="140" t="s">
        <v>543</v>
      </c>
      <c r="B7" s="140"/>
      <c r="C7" s="140"/>
      <c r="D7" s="140"/>
    </row>
    <row r="8" spans="1:4" ht="15">
      <c r="A8" s="4"/>
      <c r="B8" s="4"/>
      <c r="C8" s="4"/>
      <c r="D8" s="4"/>
    </row>
    <row r="9" spans="1:4" ht="15">
      <c r="A9" s="4" t="s">
        <v>380</v>
      </c>
      <c r="B9" s="4"/>
      <c r="C9" s="4"/>
      <c r="D9" s="4"/>
    </row>
    <row r="10" spans="1:4" ht="15">
      <c r="A10" s="5"/>
      <c r="B10" s="135" t="s">
        <v>381</v>
      </c>
      <c r="C10" s="139"/>
      <c r="D10" s="136"/>
    </row>
    <row r="11" spans="1:4" ht="15">
      <c r="A11" s="6"/>
      <c r="B11" s="7" t="s">
        <v>448</v>
      </c>
      <c r="C11" s="7" t="s">
        <v>529</v>
      </c>
      <c r="D11" s="7" t="s">
        <v>544</v>
      </c>
    </row>
    <row r="12" spans="1:4" ht="15">
      <c r="A12" s="8" t="s">
        <v>382</v>
      </c>
      <c r="B12" s="8" t="s">
        <v>383</v>
      </c>
      <c r="C12" s="8" t="s">
        <v>384</v>
      </c>
      <c r="D12" s="8" t="s">
        <v>385</v>
      </c>
    </row>
    <row r="13" spans="1:4" ht="15">
      <c r="A13" s="9" t="s">
        <v>386</v>
      </c>
      <c r="B13" s="10">
        <v>22245493.51</v>
      </c>
      <c r="C13" s="10">
        <v>21655342.72</v>
      </c>
      <c r="D13" s="10">
        <v>20263758.69</v>
      </c>
    </row>
    <row r="14" spans="1:4" ht="15">
      <c r="A14" s="9" t="s">
        <v>387</v>
      </c>
      <c r="B14" s="10">
        <f>B15+B16-B17</f>
        <v>13120429.29</v>
      </c>
      <c r="C14" s="10">
        <f>C15+C16-C17</f>
        <v>46852171.07</v>
      </c>
      <c r="D14" s="10">
        <f>D15+D16-D17</f>
        <v>33036942.46</v>
      </c>
    </row>
    <row r="15" spans="1:4" ht="15">
      <c r="A15" s="9" t="s">
        <v>388</v>
      </c>
      <c r="B15" s="10">
        <v>14479909.51</v>
      </c>
      <c r="C15" s="10">
        <v>22430982.21</v>
      </c>
      <c r="D15" s="10">
        <v>21407114.56</v>
      </c>
    </row>
    <row r="16" spans="1:4" ht="15">
      <c r="A16" s="9" t="s">
        <v>389</v>
      </c>
      <c r="B16" s="10">
        <v>216389.79</v>
      </c>
      <c r="C16" s="10">
        <v>26767333.39</v>
      </c>
      <c r="D16" s="10">
        <v>13200141.61</v>
      </c>
    </row>
    <row r="17" spans="1:4" ht="15">
      <c r="A17" s="9" t="s">
        <v>390</v>
      </c>
      <c r="B17" s="11">
        <v>1575870.01</v>
      </c>
      <c r="C17" s="11">
        <v>2346144.53</v>
      </c>
      <c r="D17" s="11">
        <v>1570313.71</v>
      </c>
    </row>
    <row r="18" spans="1:4" ht="15">
      <c r="A18" s="9" t="s">
        <v>391</v>
      </c>
      <c r="B18" s="10">
        <f>B13-B14</f>
        <v>9125064.220000003</v>
      </c>
      <c r="C18" s="11">
        <f>C13-C14</f>
        <v>-25196828.35</v>
      </c>
      <c r="D18" s="11">
        <f>D13-D14</f>
        <v>-12773183.77</v>
      </c>
    </row>
    <row r="19" spans="1:4" ht="15">
      <c r="A19" s="9" t="s">
        <v>392</v>
      </c>
      <c r="B19" s="10"/>
      <c r="C19" s="10"/>
      <c r="D19" s="10"/>
    </row>
    <row r="20" spans="1:4" ht="15">
      <c r="A20" s="9" t="s">
        <v>393</v>
      </c>
      <c r="B20" s="10">
        <v>21976580.34</v>
      </c>
      <c r="C20" s="10">
        <v>21413672.12</v>
      </c>
      <c r="D20" s="10">
        <v>20094352.53</v>
      </c>
    </row>
    <row r="21" spans="1:4" ht="15">
      <c r="A21" s="9" t="s">
        <v>394</v>
      </c>
      <c r="B21" s="11">
        <v>-12851516.119999997</v>
      </c>
      <c r="C21" s="11">
        <f>C18+C19-C20</f>
        <v>-46610500.47</v>
      </c>
      <c r="D21" s="11">
        <f>-D18+D19-D20</f>
        <v>-7321168.760000002</v>
      </c>
    </row>
    <row r="22" spans="2:4" ht="15">
      <c r="B22" s="12"/>
      <c r="C22" s="12"/>
      <c r="D22" s="12"/>
    </row>
    <row r="23" spans="1:4" ht="15">
      <c r="A23" s="13"/>
      <c r="B23" s="14"/>
      <c r="C23" s="135" t="s">
        <v>395</v>
      </c>
      <c r="D23" s="136"/>
    </row>
    <row r="24" spans="1:4" ht="15">
      <c r="A24" s="15"/>
      <c r="B24" s="16"/>
      <c r="C24" s="7" t="s">
        <v>213</v>
      </c>
      <c r="D24" s="7" t="s">
        <v>292</v>
      </c>
    </row>
    <row r="25" spans="1:4" ht="15">
      <c r="A25" s="137" t="s">
        <v>396</v>
      </c>
      <c r="B25" s="138"/>
      <c r="C25" s="8" t="s">
        <v>397</v>
      </c>
      <c r="D25" s="8" t="s">
        <v>398</v>
      </c>
    </row>
    <row r="26" spans="1:4" ht="15">
      <c r="A26" s="17" t="s">
        <v>399</v>
      </c>
      <c r="B26" s="18"/>
      <c r="C26" s="19">
        <f>D21-C21</f>
        <v>39289331.70999999</v>
      </c>
      <c r="D26" s="20">
        <f>D21-B21</f>
        <v>5530347.359999996</v>
      </c>
    </row>
    <row r="28" spans="1:4" ht="15">
      <c r="A28" s="135" t="s">
        <v>400</v>
      </c>
      <c r="B28" s="139"/>
      <c r="C28" s="139"/>
      <c r="D28" s="21" t="s">
        <v>268</v>
      </c>
    </row>
    <row r="29" spans="1:4" ht="15">
      <c r="A29" s="9" t="s">
        <v>401</v>
      </c>
      <c r="B29" s="9"/>
      <c r="C29" s="9"/>
      <c r="D29" s="10">
        <v>3244000</v>
      </c>
    </row>
    <row r="30" spans="1:4" ht="15">
      <c r="A30" s="22"/>
      <c r="B30" s="22"/>
      <c r="C30" s="22"/>
      <c r="D30" s="22"/>
    </row>
    <row r="31" spans="1:4" ht="15">
      <c r="A31" s="22"/>
      <c r="B31" s="22"/>
      <c r="C31" s="22"/>
      <c r="D31" s="22"/>
    </row>
    <row r="32" spans="1:4" ht="15">
      <c r="A32" s="140" t="s">
        <v>377</v>
      </c>
      <c r="B32" s="140"/>
      <c r="C32" s="140"/>
      <c r="D32" s="140"/>
    </row>
    <row r="33" spans="1:4" ht="15">
      <c r="A33" s="140" t="s">
        <v>378</v>
      </c>
      <c r="B33" s="140"/>
      <c r="C33" s="140"/>
      <c r="D33" s="140"/>
    </row>
    <row r="34" spans="1:4" ht="15">
      <c r="A34" s="140" t="s">
        <v>379</v>
      </c>
      <c r="B34" s="140"/>
      <c r="C34" s="140"/>
      <c r="D34" s="140"/>
    </row>
    <row r="35" spans="1:4" ht="15">
      <c r="A35" s="22"/>
      <c r="B35" s="22"/>
      <c r="C35" s="22"/>
      <c r="D35" s="22"/>
    </row>
    <row r="36" spans="1:4" ht="15">
      <c r="A36" s="140" t="s">
        <v>543</v>
      </c>
      <c r="B36" s="140"/>
      <c r="C36" s="140"/>
      <c r="D36" s="140"/>
    </row>
    <row r="38" ht="15">
      <c r="A38" s="4" t="s">
        <v>380</v>
      </c>
    </row>
    <row r="39" spans="1:4" ht="15">
      <c r="A39" s="135" t="s">
        <v>402</v>
      </c>
      <c r="B39" s="139"/>
      <c r="C39" s="139"/>
      <c r="D39" s="136"/>
    </row>
    <row r="40" spans="1:4" ht="15">
      <c r="A40" s="5"/>
      <c r="B40" s="135" t="s">
        <v>381</v>
      </c>
      <c r="C40" s="139"/>
      <c r="D40" s="136"/>
    </row>
    <row r="41" spans="1:4" ht="15">
      <c r="A41" s="6"/>
      <c r="B41" s="7" t="s">
        <v>448</v>
      </c>
      <c r="C41" s="7" t="s">
        <v>529</v>
      </c>
      <c r="D41" s="7" t="s">
        <v>544</v>
      </c>
    </row>
    <row r="42" spans="1:4" ht="15">
      <c r="A42" s="6"/>
      <c r="B42" s="8" t="s">
        <v>383</v>
      </c>
      <c r="C42" s="8" t="s">
        <v>384</v>
      </c>
      <c r="D42" s="8" t="s">
        <v>385</v>
      </c>
    </row>
    <row r="43" spans="1:4" ht="15">
      <c r="A43" s="54" t="s">
        <v>403</v>
      </c>
      <c r="B43" s="23">
        <v>100509820.78</v>
      </c>
      <c r="C43" s="23">
        <v>100509820.78</v>
      </c>
      <c r="D43" s="23">
        <v>100509820.78</v>
      </c>
    </row>
    <row r="44" spans="1:4" ht="15">
      <c r="A44" s="9" t="s">
        <v>404</v>
      </c>
      <c r="B44" s="10">
        <v>100509820.78</v>
      </c>
      <c r="C44" s="10">
        <v>100509820.78</v>
      </c>
      <c r="D44" s="10">
        <v>100509820.78</v>
      </c>
    </row>
    <row r="45" spans="1:4" ht="15">
      <c r="A45" s="9" t="s">
        <v>405</v>
      </c>
      <c r="B45" s="11">
        <v>0</v>
      </c>
      <c r="C45" s="11">
        <v>0</v>
      </c>
      <c r="D45" s="11">
        <v>0</v>
      </c>
    </row>
    <row r="46" spans="1:4" ht="15">
      <c r="A46" s="24" t="s">
        <v>406</v>
      </c>
      <c r="B46" s="25">
        <v>78600000.69</v>
      </c>
      <c r="C46" s="25">
        <f>C48</f>
        <v>87090239.46</v>
      </c>
      <c r="D46" s="25">
        <f>D48</f>
        <v>98836043.72</v>
      </c>
    </row>
    <row r="47" spans="1:4" ht="15">
      <c r="A47" s="9" t="s">
        <v>407</v>
      </c>
      <c r="B47" s="11">
        <v>0</v>
      </c>
      <c r="C47" s="11">
        <v>0</v>
      </c>
      <c r="D47" s="11">
        <v>0</v>
      </c>
    </row>
    <row r="48" spans="1:4" ht="15">
      <c r="A48" s="9" t="s">
        <v>408</v>
      </c>
      <c r="B48" s="105">
        <v>78600000.69</v>
      </c>
      <c r="C48" s="105">
        <v>87090239.46</v>
      </c>
      <c r="D48" s="105">
        <v>98836043.72</v>
      </c>
    </row>
    <row r="49" spans="1:4" ht="15">
      <c r="A49" s="9" t="s">
        <v>409</v>
      </c>
      <c r="B49" s="11">
        <v>0</v>
      </c>
      <c r="C49" s="11">
        <v>0</v>
      </c>
      <c r="D49" s="11">
        <v>0</v>
      </c>
    </row>
    <row r="50" spans="1:4" ht="15">
      <c r="A50" s="9" t="s">
        <v>410</v>
      </c>
      <c r="B50" s="11">
        <v>0</v>
      </c>
      <c r="C50" s="11">
        <v>0</v>
      </c>
      <c r="D50" s="11">
        <v>0</v>
      </c>
    </row>
    <row r="51" spans="1:4" ht="15">
      <c r="A51" s="24" t="s">
        <v>411</v>
      </c>
      <c r="B51" s="10">
        <v>21909820.090000004</v>
      </c>
      <c r="C51" s="10">
        <v>13419581.320000008</v>
      </c>
      <c r="D51" s="10">
        <f>D44-D48</f>
        <v>1673777.0600000024</v>
      </c>
    </row>
    <row r="52" spans="1:4" ht="15">
      <c r="A52" s="24" t="s">
        <v>412</v>
      </c>
      <c r="B52" s="11">
        <v>0</v>
      </c>
      <c r="C52" s="11">
        <v>0</v>
      </c>
      <c r="D52" s="11">
        <v>0</v>
      </c>
    </row>
    <row r="53" spans="1:4" ht="15">
      <c r="A53" s="24" t="s">
        <v>413</v>
      </c>
      <c r="B53" s="25">
        <v>21909820.090000004</v>
      </c>
      <c r="C53" s="25">
        <f>C51</f>
        <v>13419581.320000008</v>
      </c>
      <c r="D53" s="25">
        <f>D51</f>
        <v>1673777.0600000024</v>
      </c>
    </row>
    <row r="66" spans="1:4" ht="15">
      <c r="A66" s="55" t="s">
        <v>297</v>
      </c>
      <c r="B66" s="4" t="s">
        <v>298</v>
      </c>
      <c r="C66" s="4"/>
      <c r="D66" s="4" t="s">
        <v>299</v>
      </c>
    </row>
    <row r="67" spans="1:4" ht="15">
      <c r="A67" s="4" t="s">
        <v>300</v>
      </c>
      <c r="B67" s="4" t="s">
        <v>301</v>
      </c>
      <c r="C67" s="4"/>
      <c r="D67" s="4" t="s">
        <v>302</v>
      </c>
    </row>
  </sheetData>
  <sheetProtection password="CADC" sheet="1"/>
  <mergeCells count="15">
    <mergeCell ref="A1:D1"/>
    <mergeCell ref="A3:D3"/>
    <mergeCell ref="A4:D4"/>
    <mergeCell ref="A5:D5"/>
    <mergeCell ref="A7:D7"/>
    <mergeCell ref="B10:D10"/>
    <mergeCell ref="C23:D23"/>
    <mergeCell ref="A25:B25"/>
    <mergeCell ref="A28:C28"/>
    <mergeCell ref="A36:D36"/>
    <mergeCell ref="A39:D39"/>
    <mergeCell ref="B40:D40"/>
    <mergeCell ref="A32:D32"/>
    <mergeCell ref="A33:D33"/>
    <mergeCell ref="A34:D34"/>
  </mergeCells>
  <printOptions/>
  <pageMargins left="0.511811024" right="0.511811024" top="0.787401575" bottom="0.787401575" header="0.31496062" footer="0.31496062"/>
  <pageSetup horizontalDpi="600" verticalDpi="600" orientation="portrait" paperSize="9" r:id="rId2"/>
  <rowBreaks count="1" manualBreakCount="1">
    <brk id="3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C1">
      <selection activeCell="R12" sqref="R12"/>
    </sheetView>
  </sheetViews>
  <sheetFormatPr defaultColWidth="6.8515625" defaultRowHeight="12.75" customHeight="1"/>
  <cols>
    <col min="1" max="1" width="38.57421875" style="74" bestFit="1" customWidth="1"/>
    <col min="2" max="3" width="9.8515625" style="74" customWidth="1"/>
    <col min="4" max="5" width="10.421875" style="74" customWidth="1"/>
    <col min="6" max="11" width="9.8515625" style="74" customWidth="1"/>
    <col min="12" max="12" width="12.28125" style="74" bestFit="1" customWidth="1"/>
    <col min="13" max="13" width="11.57421875" style="74" customWidth="1"/>
    <col min="14" max="14" width="12.57421875" style="74" customWidth="1"/>
    <col min="15" max="16384" width="6.8515625" style="74" customWidth="1"/>
  </cols>
  <sheetData>
    <row r="1" spans="1:14" ht="14.2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4.25" customHeight="1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ht="0.75" customHeight="1"/>
    <row r="5" ht="0.75" customHeight="1"/>
    <row r="6" ht="9" customHeight="1"/>
    <row r="7" spans="1:14" ht="9.75">
      <c r="A7" s="142" t="s">
        <v>549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ht="10.5" customHeight="1"/>
    <row r="9" spans="1:14" ht="9">
      <c r="A9" s="142" t="s">
        <v>485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ht="2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ht="2.25" customHeight="1"/>
    <row r="12" ht="14.25" customHeight="1">
      <c r="A12" s="76" t="s">
        <v>486</v>
      </c>
    </row>
    <row r="13" spans="1:14" ht="11.25" customHeight="1">
      <c r="A13" s="66" t="s">
        <v>487</v>
      </c>
      <c r="B13" s="77">
        <v>41518</v>
      </c>
      <c r="C13" s="77">
        <v>41548</v>
      </c>
      <c r="D13" s="77">
        <v>41579</v>
      </c>
      <c r="E13" s="77">
        <v>41609</v>
      </c>
      <c r="F13" s="77">
        <v>41640</v>
      </c>
      <c r="G13" s="77">
        <v>41671</v>
      </c>
      <c r="H13" s="77">
        <v>41699</v>
      </c>
      <c r="I13" s="77">
        <v>41730</v>
      </c>
      <c r="J13" s="77">
        <v>41760</v>
      </c>
      <c r="K13" s="77">
        <v>41791</v>
      </c>
      <c r="L13" s="77">
        <v>41821</v>
      </c>
      <c r="M13" s="77">
        <v>41852</v>
      </c>
      <c r="N13" s="73" t="s">
        <v>305</v>
      </c>
    </row>
    <row r="14" ht="0.75" customHeight="1"/>
    <row r="15" ht="0.75" customHeight="1"/>
    <row r="16" spans="1:14" ht="9" customHeight="1">
      <c r="A16" s="141" t="s">
        <v>488</v>
      </c>
      <c r="B16" s="78">
        <v>6671444.75</v>
      </c>
      <c r="C16" s="78">
        <v>6652744.98</v>
      </c>
      <c r="D16" s="78">
        <v>9271627.2</v>
      </c>
      <c r="E16" s="78">
        <v>12976468.88</v>
      </c>
      <c r="F16" s="78">
        <v>6439676.05</v>
      </c>
      <c r="G16" s="78">
        <v>6749113.69</v>
      </c>
      <c r="H16" s="78">
        <v>6745167.55</v>
      </c>
      <c r="I16" s="78">
        <v>6840923.82</v>
      </c>
      <c r="J16" s="78">
        <v>7004895.57</v>
      </c>
      <c r="K16" s="78">
        <v>7104487.89</v>
      </c>
      <c r="L16" s="78">
        <v>6949556.49</v>
      </c>
      <c r="M16" s="78">
        <v>6967487.03</v>
      </c>
      <c r="N16" s="79">
        <f>SUM(B16:M16)</f>
        <v>90373593.89999999</v>
      </c>
    </row>
    <row r="17" spans="1:14" ht="9.75" customHeight="1">
      <c r="A17" s="141"/>
      <c r="N17" s="79"/>
    </row>
    <row r="18" ht="1.5" customHeight="1">
      <c r="N18" s="79"/>
    </row>
    <row r="19" ht="0.75" customHeight="1">
      <c r="N19" s="79"/>
    </row>
    <row r="20" spans="1:14" ht="18.75" customHeight="1">
      <c r="A20" s="80" t="s">
        <v>489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ht="1.5" customHeight="1">
      <c r="N21" s="79"/>
    </row>
    <row r="22" ht="0.75" customHeight="1">
      <c r="N22" s="79"/>
    </row>
    <row r="23" spans="1:14" ht="9" customHeight="1">
      <c r="A23" s="141" t="s">
        <v>490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1:14" ht="9.75" customHeight="1">
      <c r="A24" s="141"/>
      <c r="N24" s="79"/>
    </row>
    <row r="25" ht="1.5" customHeight="1">
      <c r="N25" s="79"/>
    </row>
    <row r="26" ht="0.75" customHeight="1">
      <c r="N26" s="79"/>
    </row>
    <row r="27" spans="1:14" ht="9" customHeight="1">
      <c r="A27" s="141" t="s">
        <v>491</v>
      </c>
      <c r="B27" s="78">
        <v>147246.49</v>
      </c>
      <c r="C27" s="78">
        <v>147098.51</v>
      </c>
      <c r="D27" s="78">
        <v>143284.86</v>
      </c>
      <c r="E27" s="78">
        <v>146233.06</v>
      </c>
      <c r="F27" s="78">
        <v>145491.42</v>
      </c>
      <c r="G27" s="78">
        <v>145251.35</v>
      </c>
      <c r="H27" s="78">
        <v>141920.56</v>
      </c>
      <c r="I27" s="78">
        <v>138029.97</v>
      </c>
      <c r="J27" s="78">
        <v>154186.39</v>
      </c>
      <c r="K27" s="78">
        <v>153543.75</v>
      </c>
      <c r="L27" s="78">
        <v>153990.34</v>
      </c>
      <c r="M27" s="78">
        <v>150723.3</v>
      </c>
      <c r="N27" s="79">
        <f>SUM(B27:M27)</f>
        <v>1767000</v>
      </c>
    </row>
    <row r="28" spans="1:14" ht="9.75" customHeight="1">
      <c r="A28" s="141"/>
      <c r="N28" s="79"/>
    </row>
    <row r="29" ht="1.5" customHeight="1">
      <c r="N29" s="79"/>
    </row>
    <row r="30" ht="0.75" customHeight="1">
      <c r="N30" s="79"/>
    </row>
    <row r="31" spans="1:14" ht="9">
      <c r="A31" s="80" t="s">
        <v>492</v>
      </c>
      <c r="B31" s="78">
        <v>1063857.32</v>
      </c>
      <c r="C31" s="78">
        <v>1056418.02</v>
      </c>
      <c r="D31" s="78">
        <v>1179272.24</v>
      </c>
      <c r="E31" s="78">
        <v>2267970.48</v>
      </c>
      <c r="F31" s="78">
        <v>1095495.13</v>
      </c>
      <c r="G31" s="78">
        <v>1246041.61</v>
      </c>
      <c r="H31" s="78">
        <v>1119056.33</v>
      </c>
      <c r="I31" s="78">
        <v>1240481.44</v>
      </c>
      <c r="J31" s="78">
        <v>1341790.16</v>
      </c>
      <c r="K31" s="78">
        <v>1226156.21</v>
      </c>
      <c r="L31" s="78">
        <v>1212557.7</v>
      </c>
      <c r="M31" s="78">
        <v>1226826.52</v>
      </c>
      <c r="N31" s="79">
        <f>SUM(B31:M31)</f>
        <v>15275923.16</v>
      </c>
    </row>
    <row r="32" ht="1.5" customHeight="1">
      <c r="N32" s="79"/>
    </row>
    <row r="33" ht="0.75" customHeight="1">
      <c r="N33" s="79"/>
    </row>
    <row r="34" spans="1:14" ht="9" customHeight="1">
      <c r="A34" s="141" t="s">
        <v>493</v>
      </c>
      <c r="B34" s="78">
        <v>288009.85</v>
      </c>
      <c r="C34" s="78">
        <v>286682.11</v>
      </c>
      <c r="D34" s="78">
        <v>369085.46</v>
      </c>
      <c r="E34" s="78">
        <v>432182.39</v>
      </c>
      <c r="F34" s="78">
        <v>281144.66</v>
      </c>
      <c r="G34" s="78">
        <v>289312.05</v>
      </c>
      <c r="H34" s="78">
        <v>301071.41</v>
      </c>
      <c r="I34" s="78">
        <v>321158.32</v>
      </c>
      <c r="J34" s="78">
        <v>339831.62</v>
      </c>
      <c r="K34" s="78">
        <v>339809.1</v>
      </c>
      <c r="L34" s="78">
        <v>303380.5</v>
      </c>
      <c r="M34" s="78">
        <v>424003.3</v>
      </c>
      <c r="N34" s="79">
        <f>SUM(B34:M34)</f>
        <v>3975670.77</v>
      </c>
    </row>
    <row r="35" spans="1:14" ht="9.75" customHeight="1">
      <c r="A35" s="141"/>
      <c r="N35" s="79"/>
    </row>
    <row r="36" ht="1.5" customHeight="1">
      <c r="N36" s="79"/>
    </row>
    <row r="37" ht="0.75" customHeight="1">
      <c r="N37" s="79"/>
    </row>
    <row r="38" spans="1:14" ht="18.75" customHeight="1">
      <c r="A38" s="80" t="s">
        <v>494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</row>
    <row r="39" ht="1.5" customHeight="1">
      <c r="N39" s="79"/>
    </row>
    <row r="40" ht="0.75" customHeight="1">
      <c r="N40" s="79"/>
    </row>
    <row r="41" spans="1:14" ht="9" customHeight="1">
      <c r="A41" s="141" t="s">
        <v>495</v>
      </c>
      <c r="B41" s="78">
        <v>379936.14</v>
      </c>
      <c r="C41" s="78">
        <v>399489.31</v>
      </c>
      <c r="D41" s="78">
        <v>429177.86</v>
      </c>
      <c r="E41" s="78">
        <v>466661.27</v>
      </c>
      <c r="F41" s="78">
        <v>420998.51</v>
      </c>
      <c r="G41" s="78">
        <v>436566.11</v>
      </c>
      <c r="H41" s="78">
        <v>654338.93</v>
      </c>
      <c r="I41" s="78">
        <v>425761.17</v>
      </c>
      <c r="J41" s="78">
        <v>449381.41</v>
      </c>
      <c r="K41" s="78">
        <v>454797.85</v>
      </c>
      <c r="L41" s="78">
        <v>421628.65</v>
      </c>
      <c r="M41" s="78">
        <v>470701.95</v>
      </c>
      <c r="N41" s="79">
        <f>SUM(B41:M41)</f>
        <v>5409439.160000001</v>
      </c>
    </row>
    <row r="42" spans="1:14" ht="9.75" customHeight="1">
      <c r="A42" s="141"/>
      <c r="N42" s="79"/>
    </row>
    <row r="43" ht="1.5" customHeight="1">
      <c r="N43" s="79"/>
    </row>
    <row r="44" ht="0.75" customHeight="1">
      <c r="N44" s="79"/>
    </row>
    <row r="45" spans="1:14" ht="18.75" customHeight="1">
      <c r="A45" s="80" t="s">
        <v>496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</row>
    <row r="46" ht="1.5" customHeight="1">
      <c r="N46" s="79"/>
    </row>
    <row r="47" ht="0.75" customHeight="1">
      <c r="N47" s="79"/>
    </row>
    <row r="48" spans="1:14" ht="18.75" customHeight="1">
      <c r="A48" s="80" t="s">
        <v>497</v>
      </c>
      <c r="B48" s="78">
        <v>0</v>
      </c>
      <c r="C48" s="78">
        <v>-18722.21</v>
      </c>
      <c r="D48" s="78">
        <v>0</v>
      </c>
      <c r="E48" s="78">
        <v>694359.06</v>
      </c>
      <c r="F48" s="78">
        <v>147024.14</v>
      </c>
      <c r="G48" s="78">
        <v>53318.61</v>
      </c>
      <c r="H48" s="78">
        <v>79775.01</v>
      </c>
      <c r="I48" s="78">
        <v>0</v>
      </c>
      <c r="J48" s="78">
        <v>0</v>
      </c>
      <c r="K48" s="78"/>
      <c r="L48" s="78">
        <v>41201.54</v>
      </c>
      <c r="M48" s="78">
        <v>31196.11</v>
      </c>
      <c r="N48" s="79">
        <f>SUM(B48:M49)</f>
        <v>1028152.2600000001</v>
      </c>
    </row>
    <row r="49" ht="1.5" customHeight="1">
      <c r="N49" s="79"/>
    </row>
    <row r="50" ht="0.75" customHeight="1">
      <c r="N50" s="79"/>
    </row>
    <row r="51" spans="1:14" ht="9" customHeight="1">
      <c r="A51" s="141" t="s">
        <v>498</v>
      </c>
      <c r="B51" s="78">
        <v>0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</row>
    <row r="52" spans="1:14" ht="9.75" customHeight="1">
      <c r="A52" s="141"/>
      <c r="N52" s="79"/>
    </row>
    <row r="53" ht="1.5" customHeight="1">
      <c r="N53" s="79"/>
    </row>
    <row r="54" ht="3" customHeight="1">
      <c r="N54" s="79"/>
    </row>
    <row r="55" spans="1:14" ht="18.75" customHeight="1">
      <c r="A55" s="81" t="s">
        <v>499</v>
      </c>
      <c r="B55" s="82">
        <f aca="true" t="shared" si="0" ref="B55:M55">SUM(B16:B54)</f>
        <v>8550494.55</v>
      </c>
      <c r="C55" s="82">
        <f t="shared" si="0"/>
        <v>8523710.719999999</v>
      </c>
      <c r="D55" s="82">
        <f t="shared" si="0"/>
        <v>11392447.62</v>
      </c>
      <c r="E55" s="82">
        <f t="shared" si="0"/>
        <v>16983875.14</v>
      </c>
      <c r="F55" s="82">
        <f t="shared" si="0"/>
        <v>8529829.91</v>
      </c>
      <c r="G55" s="82">
        <f t="shared" si="0"/>
        <v>8919603.42</v>
      </c>
      <c r="H55" s="82">
        <f t="shared" si="0"/>
        <v>9041329.79</v>
      </c>
      <c r="I55" s="82">
        <f t="shared" si="0"/>
        <v>8966354.72</v>
      </c>
      <c r="J55" s="82">
        <f t="shared" si="0"/>
        <v>9290085.149999999</v>
      </c>
      <c r="K55" s="82">
        <f t="shared" si="0"/>
        <v>9278794.799999999</v>
      </c>
      <c r="L55" s="82">
        <f t="shared" si="0"/>
        <v>9082315.22</v>
      </c>
      <c r="M55" s="82">
        <f t="shared" si="0"/>
        <v>9270938.209999999</v>
      </c>
      <c r="N55" s="83">
        <f>SUM(B55:M56)</f>
        <v>117829779.25</v>
      </c>
    </row>
    <row r="56" ht="2.25" customHeight="1"/>
    <row r="57" ht="12" customHeight="1">
      <c r="A57" s="76" t="s">
        <v>500</v>
      </c>
    </row>
    <row r="58" spans="1:14" ht="11.25" customHeight="1">
      <c r="A58" s="66" t="s">
        <v>487</v>
      </c>
      <c r="B58" s="77">
        <v>41518</v>
      </c>
      <c r="C58" s="77">
        <v>41548</v>
      </c>
      <c r="D58" s="77">
        <v>41579</v>
      </c>
      <c r="E58" s="77">
        <v>41609</v>
      </c>
      <c r="F58" s="77">
        <v>41640</v>
      </c>
      <c r="G58" s="77">
        <v>41671</v>
      </c>
      <c r="H58" s="77">
        <v>41699</v>
      </c>
      <c r="I58" s="77">
        <v>41730</v>
      </c>
      <c r="J58" s="77">
        <v>41760</v>
      </c>
      <c r="K58" s="77">
        <v>41791</v>
      </c>
      <c r="L58" s="77">
        <v>41821</v>
      </c>
      <c r="M58" s="77">
        <v>41852</v>
      </c>
      <c r="N58" s="73" t="s">
        <v>305</v>
      </c>
    </row>
    <row r="59" ht="0.75" customHeight="1"/>
    <row r="60" ht="0.75" customHeight="1"/>
    <row r="61" spans="1:14" ht="18.75" customHeight="1">
      <c r="A61" s="80" t="s">
        <v>501</v>
      </c>
      <c r="B61" s="78">
        <v>0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</row>
    <row r="62" ht="1.5" customHeight="1"/>
    <row r="63" ht="0.75" customHeight="1"/>
    <row r="64" spans="1:14" ht="18.75" customHeight="1">
      <c r="A64" s="80" t="s">
        <v>502</v>
      </c>
      <c r="B64" s="78">
        <v>0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</row>
    <row r="65" ht="1.5" customHeight="1"/>
    <row r="66" ht="0.75" customHeight="1"/>
    <row r="67" spans="1:14" ht="9" customHeight="1">
      <c r="A67" s="141" t="s">
        <v>503</v>
      </c>
      <c r="B67" s="78">
        <v>0</v>
      </c>
      <c r="C67" s="78">
        <v>-18722.21</v>
      </c>
      <c r="D67" s="78">
        <v>0</v>
      </c>
      <c r="E67" s="78">
        <v>694359.06</v>
      </c>
      <c r="F67" s="78">
        <v>147024.14</v>
      </c>
      <c r="G67" s="78">
        <v>53318.61</v>
      </c>
      <c r="H67" s="78">
        <v>79775.01</v>
      </c>
      <c r="I67" s="78">
        <v>0</v>
      </c>
      <c r="J67" s="78">
        <v>0</v>
      </c>
      <c r="K67" s="78"/>
      <c r="L67" s="78">
        <v>41201.54</v>
      </c>
      <c r="M67" s="78">
        <v>31196.11</v>
      </c>
      <c r="N67" s="79">
        <f>SUM(B67:M67)</f>
        <v>1028152.2600000001</v>
      </c>
    </row>
    <row r="68" ht="9.75" customHeight="1">
      <c r="A68" s="141"/>
    </row>
    <row r="69" ht="1.5" customHeight="1"/>
    <row r="70" ht="4.5" customHeight="1"/>
    <row r="71" spans="1:14" ht="9" customHeight="1">
      <c r="A71" s="141" t="s">
        <v>504</v>
      </c>
      <c r="B71" s="78">
        <v>243281.22</v>
      </c>
      <c r="C71" s="78">
        <v>239690.96</v>
      </c>
      <c r="D71" s="78">
        <v>308615.4</v>
      </c>
      <c r="E71" s="78">
        <v>361579.08</v>
      </c>
      <c r="F71" s="78">
        <v>236416.03</v>
      </c>
      <c r="G71" s="78">
        <v>243216.95</v>
      </c>
      <c r="H71" s="78">
        <v>254976.31</v>
      </c>
      <c r="I71" s="78">
        <v>275017.74</v>
      </c>
      <c r="J71" s="78">
        <v>291070.41</v>
      </c>
      <c r="K71" s="78">
        <v>291070.08</v>
      </c>
      <c r="L71" s="78">
        <v>303380.5</v>
      </c>
      <c r="M71" s="78">
        <v>-5054285.62</v>
      </c>
      <c r="N71" s="79">
        <f>SUM(B71:M71)</f>
        <v>-2005970.9399999995</v>
      </c>
    </row>
    <row r="72" ht="9.75" customHeight="1">
      <c r="A72" s="141"/>
    </row>
    <row r="73" ht="1.5" customHeight="1"/>
    <row r="74" ht="0.75" customHeight="1"/>
    <row r="75" spans="1:14" ht="18.75" customHeight="1">
      <c r="A75" s="81" t="s">
        <v>318</v>
      </c>
      <c r="B75" s="82">
        <f aca="true" t="shared" si="1" ref="B75:M75">SUM(B61:B74)</f>
        <v>243281.22</v>
      </c>
      <c r="C75" s="82">
        <f t="shared" si="1"/>
        <v>220968.75</v>
      </c>
      <c r="D75" s="82">
        <f t="shared" si="1"/>
        <v>308615.4</v>
      </c>
      <c r="E75" s="82">
        <f t="shared" si="1"/>
        <v>1055938.1400000001</v>
      </c>
      <c r="F75" s="82">
        <f t="shared" si="1"/>
        <v>383440.17000000004</v>
      </c>
      <c r="G75" s="82">
        <f t="shared" si="1"/>
        <v>296535.56</v>
      </c>
      <c r="H75" s="82">
        <f t="shared" si="1"/>
        <v>334751.32</v>
      </c>
      <c r="I75" s="82">
        <f t="shared" si="1"/>
        <v>275017.74</v>
      </c>
      <c r="J75" s="82">
        <f t="shared" si="1"/>
        <v>291070.41</v>
      </c>
      <c r="K75" s="82">
        <f t="shared" si="1"/>
        <v>291070.08</v>
      </c>
      <c r="L75" s="82">
        <f t="shared" si="1"/>
        <v>344582.04</v>
      </c>
      <c r="M75" s="82">
        <f t="shared" si="1"/>
        <v>-5023089.51</v>
      </c>
      <c r="N75" s="83">
        <f>SUM(B75:M75)</f>
        <v>-977818.6799999997</v>
      </c>
    </row>
    <row r="76" ht="1.5" customHeight="1"/>
    <row r="77" ht="6" customHeight="1"/>
    <row r="78" ht="0.75" customHeight="1"/>
    <row r="79" ht="0.75" customHeight="1"/>
    <row r="80" spans="1:14" ht="9">
      <c r="A80" s="81" t="s">
        <v>505</v>
      </c>
      <c r="B80" s="82">
        <f aca="true" t="shared" si="2" ref="B80:M80">B55-B75</f>
        <v>8307213.330000001</v>
      </c>
      <c r="C80" s="82">
        <f t="shared" si="2"/>
        <v>8302741.969999999</v>
      </c>
      <c r="D80" s="82">
        <f t="shared" si="2"/>
        <v>11083832.219999999</v>
      </c>
      <c r="E80" s="82">
        <f t="shared" si="2"/>
        <v>15927937</v>
      </c>
      <c r="F80" s="82">
        <f t="shared" si="2"/>
        <v>8146389.74</v>
      </c>
      <c r="G80" s="82">
        <f t="shared" si="2"/>
        <v>8623067.86</v>
      </c>
      <c r="H80" s="82">
        <f t="shared" si="2"/>
        <v>8706578.469999999</v>
      </c>
      <c r="I80" s="82">
        <f t="shared" si="2"/>
        <v>8691336.98</v>
      </c>
      <c r="J80" s="82">
        <f t="shared" si="2"/>
        <v>8999014.739999998</v>
      </c>
      <c r="K80" s="82">
        <f t="shared" si="2"/>
        <v>8987724.719999999</v>
      </c>
      <c r="L80" s="82">
        <f t="shared" si="2"/>
        <v>8737733.180000002</v>
      </c>
      <c r="M80" s="82">
        <f t="shared" si="2"/>
        <v>14294027.719999999</v>
      </c>
      <c r="N80" s="83">
        <f>SUM(B80:M80)</f>
        <v>118807597.93</v>
      </c>
    </row>
    <row r="81" spans="1:14" ht="9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3"/>
    </row>
    <row r="82" spans="1:14" ht="9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</row>
    <row r="83" spans="1:14" ht="9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</row>
    <row r="84" spans="1:14" ht="9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</row>
    <row r="85" spans="1:14" ht="9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3"/>
    </row>
    <row r="86" spans="1:14" ht="9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3"/>
    </row>
    <row r="87" spans="1:14" ht="9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3"/>
    </row>
    <row r="88" spans="1:14" ht="9.75" customHeight="1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3"/>
    </row>
    <row r="89" spans="1:14" ht="9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3"/>
    </row>
    <row r="90" spans="1:14" ht="9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3"/>
    </row>
    <row r="91" spans="1:14" ht="9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3"/>
    </row>
    <row r="94" ht="9">
      <c r="A94" s="75"/>
    </row>
    <row r="95" spans="1:11" ht="9">
      <c r="A95" s="84" t="s">
        <v>530</v>
      </c>
      <c r="F95" s="85" t="s">
        <v>298</v>
      </c>
      <c r="K95" s="85" t="s">
        <v>506</v>
      </c>
    </row>
    <row r="96" spans="1:11" ht="9">
      <c r="A96" s="86" t="s">
        <v>531</v>
      </c>
      <c r="F96" s="85" t="s">
        <v>507</v>
      </c>
      <c r="K96" s="85" t="s">
        <v>508</v>
      </c>
    </row>
    <row r="97" ht="9"/>
  </sheetData>
  <sheetProtection/>
  <mergeCells count="13">
    <mergeCell ref="A1:N1"/>
    <mergeCell ref="A2:N2"/>
    <mergeCell ref="A3:N3"/>
    <mergeCell ref="A7:N7"/>
    <mergeCell ref="A9:N10"/>
    <mergeCell ref="A16:A17"/>
    <mergeCell ref="A71:A72"/>
    <mergeCell ref="A23:A24"/>
    <mergeCell ref="A27:A28"/>
    <mergeCell ref="A34:A35"/>
    <mergeCell ref="A41:A42"/>
    <mergeCell ref="A51:A52"/>
    <mergeCell ref="A67:A68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1">
      <selection activeCell="K35" sqref="K35"/>
    </sheetView>
  </sheetViews>
  <sheetFormatPr defaultColWidth="9.140625" defaultRowHeight="15"/>
  <cols>
    <col min="1" max="1" width="5.421875" style="1" customWidth="1"/>
    <col min="2" max="2" width="35.28125" style="1" customWidth="1"/>
    <col min="3" max="3" width="4.7109375" style="1" customWidth="1"/>
    <col min="4" max="4" width="9.140625" style="1" hidden="1" customWidth="1"/>
    <col min="5" max="5" width="19.00390625" style="1" bestFit="1" customWidth="1"/>
    <col min="6" max="6" width="25.8515625" style="1" bestFit="1" customWidth="1"/>
    <col min="7" max="16384" width="9.140625" style="1" customWidth="1"/>
  </cols>
  <sheetData>
    <row r="1" ht="15"/>
    <row r="2" spans="1:6" ht="15">
      <c r="A2" s="147" t="s">
        <v>447</v>
      </c>
      <c r="B2" s="147"/>
      <c r="C2" s="147"/>
      <c r="D2" s="147"/>
      <c r="E2" s="147"/>
      <c r="F2" s="147"/>
    </row>
    <row r="3" spans="1:6" ht="15">
      <c r="A3" s="147" t="s">
        <v>1</v>
      </c>
      <c r="B3" s="147"/>
      <c r="C3" s="147"/>
      <c r="D3" s="147"/>
      <c r="E3" s="147"/>
      <c r="F3" s="147"/>
    </row>
    <row r="4" spans="1:6" ht="15">
      <c r="A4" s="147" t="s">
        <v>2</v>
      </c>
      <c r="B4" s="147"/>
      <c r="C4" s="147"/>
      <c r="D4" s="147"/>
      <c r="E4" s="147"/>
      <c r="F4" s="147"/>
    </row>
    <row r="5" spans="1:6" ht="15">
      <c r="A5" s="147" t="s">
        <v>545</v>
      </c>
      <c r="B5" s="147"/>
      <c r="C5" s="147"/>
      <c r="D5" s="147"/>
      <c r="E5" s="147"/>
      <c r="F5" s="147"/>
    </row>
    <row r="8" spans="2:6" ht="15" customHeight="1">
      <c r="B8" s="148" t="s">
        <v>509</v>
      </c>
      <c r="C8" s="148"/>
      <c r="D8" s="148"/>
      <c r="E8" s="60" t="s">
        <v>510</v>
      </c>
      <c r="F8" s="60" t="s">
        <v>511</v>
      </c>
    </row>
    <row r="10" spans="2:6" ht="15">
      <c r="B10" s="146" t="s">
        <v>512</v>
      </c>
      <c r="C10" s="146"/>
      <c r="D10" s="146"/>
      <c r="E10" s="87">
        <v>234466670.46</v>
      </c>
      <c r="F10" s="88"/>
    </row>
    <row r="11" spans="2:4" ht="15">
      <c r="B11" s="146" t="s">
        <v>513</v>
      </c>
      <c r="C11" s="146"/>
      <c r="D11" s="146"/>
    </row>
    <row r="12" spans="2:6" ht="15">
      <c r="B12" s="144" t="s">
        <v>514</v>
      </c>
      <c r="C12" s="144"/>
      <c r="D12" s="144"/>
      <c r="E12" s="87">
        <v>118807597.93</v>
      </c>
      <c r="F12" s="89">
        <f>(E12/E10)</f>
        <v>0.5067142280687974</v>
      </c>
    </row>
    <row r="13" spans="2:6" ht="15">
      <c r="B13" s="144" t="s">
        <v>515</v>
      </c>
      <c r="C13" s="144"/>
      <c r="D13" s="144"/>
      <c r="E13" s="61">
        <f>E10*54%</f>
        <v>126612002.04840001</v>
      </c>
      <c r="F13" s="90">
        <v>54</v>
      </c>
    </row>
    <row r="14" spans="2:6" ht="15">
      <c r="B14" s="144" t="s">
        <v>516</v>
      </c>
      <c r="C14" s="144"/>
      <c r="D14" s="144"/>
      <c r="E14" s="61">
        <f>E10*51.3%</f>
        <v>120281401.94598001</v>
      </c>
      <c r="F14" s="90">
        <v>51.300000000000004</v>
      </c>
    </row>
    <row r="15" spans="2:13" ht="15">
      <c r="B15" s="144" t="s">
        <v>517</v>
      </c>
      <c r="C15" s="144"/>
      <c r="D15" s="144"/>
      <c r="E15" s="61">
        <v>0</v>
      </c>
      <c r="F15" s="90">
        <v>0</v>
      </c>
      <c r="M15" s="91"/>
    </row>
    <row r="16" spans="2:4" ht="15">
      <c r="B16" s="146" t="s">
        <v>518</v>
      </c>
      <c r="C16" s="146"/>
      <c r="D16" s="146"/>
    </row>
    <row r="17" spans="2:6" ht="15">
      <c r="B17" s="144" t="s">
        <v>519</v>
      </c>
      <c r="C17" s="144"/>
      <c r="D17" s="144"/>
      <c r="E17" s="92">
        <v>-12773183.77</v>
      </c>
      <c r="F17" s="93">
        <f>(E17/E10)</f>
        <v>-0.05447760973847711</v>
      </c>
    </row>
    <row r="18" spans="2:6" ht="15">
      <c r="B18" s="144" t="s">
        <v>520</v>
      </c>
      <c r="C18" s="144"/>
      <c r="D18" s="144"/>
      <c r="E18" s="61">
        <f>E10*120%</f>
        <v>281360004.552</v>
      </c>
      <c r="F18" s="90">
        <v>120</v>
      </c>
    </row>
    <row r="19" spans="2:6" ht="15">
      <c r="B19" s="144" t="s">
        <v>517</v>
      </c>
      <c r="C19" s="144"/>
      <c r="D19" s="144"/>
      <c r="E19" s="61">
        <v>0</v>
      </c>
      <c r="F19" s="90">
        <v>0</v>
      </c>
    </row>
    <row r="20" spans="2:4" ht="15">
      <c r="B20" s="146" t="s">
        <v>521</v>
      </c>
      <c r="C20" s="146"/>
      <c r="D20" s="146"/>
    </row>
    <row r="21" spans="2:6" ht="15">
      <c r="B21" s="144" t="s">
        <v>514</v>
      </c>
      <c r="C21" s="144"/>
      <c r="D21" s="144"/>
      <c r="E21" s="61">
        <v>0</v>
      </c>
      <c r="F21" s="90">
        <v>0</v>
      </c>
    </row>
    <row r="22" spans="2:6" ht="15">
      <c r="B22" s="144" t="s">
        <v>522</v>
      </c>
      <c r="C22" s="144"/>
      <c r="D22" s="144"/>
      <c r="E22" s="61">
        <f>E10*22%</f>
        <v>51582667.501200005</v>
      </c>
      <c r="F22" s="90">
        <v>22</v>
      </c>
    </row>
    <row r="23" spans="2:6" ht="15">
      <c r="B23" s="144" t="s">
        <v>517</v>
      </c>
      <c r="C23" s="144"/>
      <c r="D23" s="144"/>
      <c r="E23" s="61">
        <v>0</v>
      </c>
      <c r="F23" s="90">
        <v>0</v>
      </c>
    </row>
    <row r="24" spans="2:4" ht="15">
      <c r="B24" s="146" t="s">
        <v>523</v>
      </c>
      <c r="C24" s="146"/>
      <c r="D24" s="146"/>
    </row>
    <row r="25" spans="2:6" ht="15">
      <c r="B25" s="144" t="s">
        <v>524</v>
      </c>
      <c r="C25" s="144"/>
      <c r="D25" s="144"/>
      <c r="E25" s="61">
        <v>776892.05</v>
      </c>
      <c r="F25" s="93">
        <f>(E25/E10)</f>
        <v>0.0033134434351620896</v>
      </c>
    </row>
    <row r="26" spans="2:6" ht="15">
      <c r="B26" s="144" t="s">
        <v>525</v>
      </c>
      <c r="C26" s="144"/>
      <c r="D26" s="144"/>
      <c r="E26" s="61">
        <f>E10*16%</f>
        <v>37514667.273600005</v>
      </c>
      <c r="F26" s="90">
        <v>16</v>
      </c>
    </row>
    <row r="27" spans="2:6" ht="15">
      <c r="B27" s="144" t="s">
        <v>517</v>
      </c>
      <c r="C27" s="144"/>
      <c r="D27" s="144"/>
      <c r="E27" s="61">
        <v>0</v>
      </c>
      <c r="F27" s="90">
        <v>0</v>
      </c>
    </row>
    <row r="28" spans="2:4" ht="15">
      <c r="B28" s="146" t="s">
        <v>526</v>
      </c>
      <c r="C28" s="146"/>
      <c r="D28" s="146"/>
    </row>
    <row r="29" spans="2:6" ht="15">
      <c r="B29" s="144" t="s">
        <v>519</v>
      </c>
      <c r="C29" s="144"/>
      <c r="D29" s="144"/>
      <c r="E29" s="61">
        <v>0</v>
      </c>
      <c r="F29" s="90">
        <v>0</v>
      </c>
    </row>
    <row r="30" spans="2:6" ht="15">
      <c r="B30" s="144" t="s">
        <v>527</v>
      </c>
      <c r="C30" s="144"/>
      <c r="D30" s="144"/>
      <c r="E30" s="61">
        <f>E10*7%</f>
        <v>16412666.932200002</v>
      </c>
      <c r="F30" s="90">
        <v>7</v>
      </c>
    </row>
    <row r="31" spans="2:6" ht="15">
      <c r="B31" s="144" t="s">
        <v>517</v>
      </c>
      <c r="C31" s="144"/>
      <c r="D31" s="144"/>
      <c r="E31" s="61">
        <v>0</v>
      </c>
      <c r="F31" s="90">
        <v>0</v>
      </c>
    </row>
    <row r="32" spans="2:6" ht="15">
      <c r="B32" s="65"/>
      <c r="C32" s="65"/>
      <c r="D32" s="65"/>
      <c r="E32" s="61"/>
      <c r="F32" s="90"/>
    </row>
    <row r="33" spans="2:6" ht="15">
      <c r="B33" s="65"/>
      <c r="C33" s="65"/>
      <c r="D33" s="65"/>
      <c r="E33" s="61"/>
      <c r="F33" s="90"/>
    </row>
    <row r="34" spans="2:6" ht="15">
      <c r="B34" s="65"/>
      <c r="C34" s="65"/>
      <c r="D34" s="65"/>
      <c r="E34" s="61"/>
      <c r="F34" s="90"/>
    </row>
    <row r="35" spans="2:6" ht="15">
      <c r="B35" s="65"/>
      <c r="C35" s="65"/>
      <c r="D35" s="65"/>
      <c r="E35" s="61"/>
      <c r="F35" s="90"/>
    </row>
    <row r="36" spans="2:6" ht="15">
      <c r="B36" s="65"/>
      <c r="C36" s="65"/>
      <c r="D36" s="65"/>
      <c r="E36" s="61"/>
      <c r="F36" s="90"/>
    </row>
    <row r="37" spans="2:6" ht="15">
      <c r="B37" s="65"/>
      <c r="C37" s="65"/>
      <c r="D37" s="65"/>
      <c r="E37" s="61"/>
      <c r="F37" s="90"/>
    </row>
    <row r="39" spans="2:6" ht="15">
      <c r="B39" s="145"/>
      <c r="C39" s="145"/>
      <c r="D39" s="145"/>
      <c r="E39" s="145"/>
      <c r="F39" s="145"/>
    </row>
    <row r="41" spans="2:6" ht="15">
      <c r="B41" s="94" t="s">
        <v>297</v>
      </c>
      <c r="C41" s="62" t="s">
        <v>298</v>
      </c>
      <c r="D41" s="95"/>
      <c r="E41" s="95"/>
      <c r="F41" s="62" t="s">
        <v>506</v>
      </c>
    </row>
    <row r="42" spans="2:6" ht="15">
      <c r="B42" s="96" t="s">
        <v>300</v>
      </c>
      <c r="C42" s="62" t="s">
        <v>507</v>
      </c>
      <c r="D42" s="95"/>
      <c r="E42" s="95"/>
      <c r="F42" s="62" t="s">
        <v>508</v>
      </c>
    </row>
  </sheetData>
  <sheetProtection password="CADC" sheet="1"/>
  <mergeCells count="28">
    <mergeCell ref="A2:F2"/>
    <mergeCell ref="A3:F3"/>
    <mergeCell ref="A4:F4"/>
    <mergeCell ref="A5:F5"/>
    <mergeCell ref="B8:D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9:D29"/>
    <mergeCell ref="B30:D30"/>
    <mergeCell ref="B31:D31"/>
    <mergeCell ref="B39:F39"/>
    <mergeCell ref="B23:D23"/>
    <mergeCell ref="B24:D24"/>
    <mergeCell ref="B25:D25"/>
    <mergeCell ref="B26:D26"/>
    <mergeCell ref="B27:D27"/>
    <mergeCell ref="B28:D2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2014-10-28T17:07:09Z</cp:lastPrinted>
  <dcterms:created xsi:type="dcterms:W3CDTF">2013-05-28T13:53:34Z</dcterms:created>
  <dcterms:modified xsi:type="dcterms:W3CDTF">2014-12-11T18:12:00Z</dcterms:modified>
  <cp:category/>
  <cp:version/>
  <cp:contentType/>
  <cp:contentStatus/>
</cp:coreProperties>
</file>