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tabRatio="883" activeTab="0"/>
  </bookViews>
  <sheets>
    <sheet name="Balanço Orçamentário" sheetId="1" r:id="rId1"/>
    <sheet name="Função" sheetId="2" r:id="rId2"/>
    <sheet name="Tatuiprev" sheetId="3" r:id="rId3"/>
    <sheet name="Restos a Pagar" sheetId="4" r:id="rId4"/>
    <sheet name="Receita Corrente Líquida" sheetId="5" r:id="rId5"/>
    <sheet name="Resultado Primário" sheetId="6" r:id="rId6"/>
    <sheet name="Resultado Nominal" sheetId="7" r:id="rId7"/>
    <sheet name="Desp.Pessoal" sheetId="8" r:id="rId8"/>
    <sheet name="RGF" sheetId="9" r:id="rId9"/>
  </sheets>
  <definedNames/>
  <calcPr fullCalcOnLoad="1"/>
</workbook>
</file>

<file path=xl/sharedStrings.xml><?xml version="1.0" encoding="utf-8"?>
<sst xmlns="http://schemas.openxmlformats.org/spreadsheetml/2006/main" count="812" uniqueCount="589">
  <si>
    <t>PREFEITURA MUNICIPAL DE TATUI</t>
  </si>
  <si>
    <t>DEPARTAMENTO DE FINANÇAS</t>
  </si>
  <si>
    <t>SETOR CONTÁBIL</t>
  </si>
  <si>
    <t xml:space="preserve">RREO - Anexo I (LRF, Art. 52, inciso I, alíneas "a" e "b" do inciso II e § 1º) </t>
  </si>
  <si>
    <t>RECEITAS REALIZADAS</t>
  </si>
  <si>
    <t>CAMPO</t>
  </si>
  <si>
    <t>RECEITAS</t>
  </si>
  <si>
    <t>RECEITAS (EXCETO INTRAORÇAMENTÁRIAS)(I)</t>
  </si>
  <si>
    <t xml:space="preserve">  RECEITAS CORRENTES</t>
  </si>
  <si>
    <t xml:space="preserve">    RECEITA TRIBUTÁRIA</t>
  </si>
  <si>
    <t xml:space="preserve">      Impostos</t>
  </si>
  <si>
    <t xml:space="preserve">      Taxas</t>
  </si>
  <si>
    <t xml:space="preserve">      Contribuição de Melhoria</t>
  </si>
  <si>
    <t xml:space="preserve">    RECEITA DE CONTRIBUIÇÕES</t>
  </si>
  <si>
    <t xml:space="preserve">      Contribuições Sociais</t>
  </si>
  <si>
    <t xml:space="preserve">      Contribuições Econômicas</t>
  </si>
  <si>
    <t xml:space="preserve">    RECEITA PATRIMONIAL</t>
  </si>
  <si>
    <t xml:space="preserve">      Receitas Imobiliárias</t>
  </si>
  <si>
    <t xml:space="preserve">      Receitas de Valores Mobiliários</t>
  </si>
  <si>
    <t xml:space="preserve">      Receita de Concessões e Permissões</t>
  </si>
  <si>
    <t xml:space="preserve">      Compensações Financeiras</t>
  </si>
  <si>
    <t xml:space="preserve">      Outras Receitas Patrimoniais</t>
  </si>
  <si>
    <t xml:space="preserve">    RECEITA AGROPECUÁRIA</t>
  </si>
  <si>
    <t xml:space="preserve">      Receita da Produção Vegetal</t>
  </si>
  <si>
    <t xml:space="preserve">      Receita da Produção Animal e Derivados</t>
  </si>
  <si>
    <t xml:space="preserve">      Outras Receitas Agropecuárias</t>
  </si>
  <si>
    <t xml:space="preserve">    RECEITA INDUSTRIAL</t>
  </si>
  <si>
    <t xml:space="preserve">      Receita da Indústria de Transformação</t>
  </si>
  <si>
    <t xml:space="preserve">      Receita da Indústria de Construção</t>
  </si>
  <si>
    <t xml:space="preserve">      Outras Receitas Industriais</t>
  </si>
  <si>
    <t xml:space="preserve">    RECEITA DE SERVIÇOS</t>
  </si>
  <si>
    <t xml:space="preserve">    TRANSFERÊNCIAS CORRENTES</t>
  </si>
  <si>
    <t xml:space="preserve">      Transferências Intergovernamentais</t>
  </si>
  <si>
    <t xml:space="preserve">      Transferências de Instituições Privadas</t>
  </si>
  <si>
    <t xml:space="preserve">      Transferências do Exterior</t>
  </si>
  <si>
    <t xml:space="preserve">      Transferências de Pessoas</t>
  </si>
  <si>
    <t xml:space="preserve">      Transferências de Convênios</t>
  </si>
  <si>
    <t xml:space="preserve">      Transferências para o Combate à Fome</t>
  </si>
  <si>
    <t xml:space="preserve">    OUTRAS RECEITAS CORRENTES</t>
  </si>
  <si>
    <t xml:space="preserve">      Multas e Juros de Mora</t>
  </si>
  <si>
    <t xml:space="preserve">      Indenizações e Restituições</t>
  </si>
  <si>
    <t xml:space="preserve">      Receita da Dívida Ativa</t>
  </si>
  <si>
    <t xml:space="preserve">      Receitas Correntes Diversas</t>
  </si>
  <si>
    <t xml:space="preserve">  RECEITAS DE CAPITAL</t>
  </si>
  <si>
    <t xml:space="preserve">    OPERAÇÕES DE CRÉDITO</t>
  </si>
  <si>
    <t xml:space="preserve">      Operações de Crédito Internas</t>
  </si>
  <si>
    <t xml:space="preserve">      Operações de Crédito Externas</t>
  </si>
  <si>
    <t xml:space="preserve">    ALIENAÇÃO DE BENS</t>
  </si>
  <si>
    <t xml:space="preserve">      Alienação de Bens Móveis</t>
  </si>
  <si>
    <t xml:space="preserve">      Alienação de Bens Imóveis</t>
  </si>
  <si>
    <t xml:space="preserve">    AMORTIZAÇÕES DE EMPRÉSTIMOS</t>
  </si>
  <si>
    <t xml:space="preserve">    TRANSFERÊNCIAS DE CAPITAL</t>
  </si>
  <si>
    <t xml:space="preserve">      Transferências Intergovernamentais - Rec. Capital</t>
  </si>
  <si>
    <t xml:space="preserve">      Transferências de Instituições Privadas - Rec. Capital</t>
  </si>
  <si>
    <t xml:space="preserve">      Transferências do Exterior - Rec. Capital</t>
  </si>
  <si>
    <t xml:space="preserve">      Transferências de Pessoas - Rec. Capital</t>
  </si>
  <si>
    <t xml:space="preserve">      Transferências de Outras Instituições Públicas</t>
  </si>
  <si>
    <t xml:space="preserve">      Transferências de Convênios - Rec. Capital</t>
  </si>
  <si>
    <t xml:space="preserve">      Transferências para o Combate à Fome - Rec. Capital</t>
  </si>
  <si>
    <t xml:space="preserve">    OUTRAS RECEITAS DE CAPITAL</t>
  </si>
  <si>
    <t xml:space="preserve">      Integralização do Capital Social</t>
  </si>
  <si>
    <t xml:space="preserve">      Dívida Ativa Prov. da Amortiz. de Emp. e Financiamentos</t>
  </si>
  <si>
    <t xml:space="preserve">      Receitas de Capital Diversas - Rec. Capital</t>
  </si>
  <si>
    <t>RECEITAS INTRA-ORÇAMENTÁRIAS (II)</t>
  </si>
  <si>
    <t>SUBTOTAL DAS RECEITAS (III) = (I+II)</t>
  </si>
  <si>
    <t>OPERAÇÕES DE CRÉDITO/REFINANCIAMENTO (IV)</t>
  </si>
  <si>
    <t xml:space="preserve">  Operações de Crédito Internas - Ref.</t>
  </si>
  <si>
    <t xml:space="preserve">    Mobiliária</t>
  </si>
  <si>
    <t xml:space="preserve">    Contratual</t>
  </si>
  <si>
    <t xml:space="preserve">  Operações de Crédito Externas - Ref.</t>
  </si>
  <si>
    <t xml:space="preserve">    Mobiliária - Créd. Externo</t>
  </si>
  <si>
    <t xml:space="preserve">    Contratual - Créd. Externo</t>
  </si>
  <si>
    <t>SUBTOTAL COM REFINANCIAMENTO (V) = (III+IV)</t>
  </si>
  <si>
    <t>DÉFICIT (VI)</t>
  </si>
  <si>
    <t>TOTAL (VII) = (V+VI)</t>
  </si>
  <si>
    <t>SALDO DE EXERCÍCIOS ANTERIORES (UTILIZADOS PARA CRÉDITOS ADICIONAIS)</t>
  </si>
  <si>
    <t xml:space="preserve">  Superávit Financeiro</t>
  </si>
  <si>
    <t xml:space="preserve">  Reabertura de Créditos Adicionais</t>
  </si>
  <si>
    <t>DESPESAS</t>
  </si>
  <si>
    <t xml:space="preserve">    INVESTIMENTOS</t>
  </si>
  <si>
    <t>DESPESAS (EXCETO INTRAORÇAMENTÁRIAS)(VIII)</t>
  </si>
  <si>
    <t xml:space="preserve">  DESPESAS CORRENTE</t>
  </si>
  <si>
    <t xml:space="preserve">    PESSOAL E ENCARGOS SOCIAIS</t>
  </si>
  <si>
    <t xml:space="preserve">    JUROS E ENCARGOS DA DÍVIDA</t>
  </si>
  <si>
    <t xml:space="preserve">    OUTRAS DESPESAS CORRENTES</t>
  </si>
  <si>
    <t xml:space="preserve">  DESPESAS DE CAPITAL</t>
  </si>
  <si>
    <t xml:space="preserve">    INVERSÕES FINANCEIRAS</t>
  </si>
  <si>
    <t xml:space="preserve">    AMORTIZAÇÃO DA DÍVIDA</t>
  </si>
  <si>
    <t xml:space="preserve">  RESERVA DE CONTINGÊNCIA</t>
  </si>
  <si>
    <t xml:space="preserve">  RESERVA DO RPPS</t>
  </si>
  <si>
    <t>DESPESAS INTRA-ORÇAMENTÁRIAS (IX)</t>
  </si>
  <si>
    <t>SUBTOTAL DAS DESPESAS (X) = (VIII+IX)</t>
  </si>
  <si>
    <t>AMORTIZAÇÃO DA DÍVIDA/REFINANCIAMENTO (XI)</t>
  </si>
  <si>
    <t xml:space="preserve">  Amortização da Dívida Interna</t>
  </si>
  <si>
    <t xml:space="preserve">    Dívida Mobiliária</t>
  </si>
  <si>
    <t xml:space="preserve">    Outras Dívidas</t>
  </si>
  <si>
    <t xml:space="preserve">  Amortização da Dívida Externa</t>
  </si>
  <si>
    <t xml:space="preserve">    Dívida Mobiliária - Dív. Externa</t>
  </si>
  <si>
    <t xml:space="preserve">    Outras Dívidas - Dív. Externa</t>
  </si>
  <si>
    <t>SUBTOTAL COM REFINANCIAMENTO (XII) = (X+XI)</t>
  </si>
  <si>
    <t>SUPERÁVIT (XIII)</t>
  </si>
  <si>
    <t>TOTAL (XIV) = (XII+XIII)</t>
  </si>
  <si>
    <t>DOTAÇÃO
INICIAL</t>
  </si>
  <si>
    <t>CÓDIGO</t>
  </si>
  <si>
    <t>FUNÇÃO/SUBFUNÇÃO</t>
  </si>
  <si>
    <t>DESPESAS (EXCETO INTRAORÇAMENTÁRIAS)(I)</t>
  </si>
  <si>
    <t>01</t>
  </si>
  <si>
    <t>LEGISLATIVA</t>
  </si>
  <si>
    <t>01.031</t>
  </si>
  <si>
    <t xml:space="preserve">  AÇÃO LEGISLATIVA</t>
  </si>
  <si>
    <t>01.122</t>
  </si>
  <si>
    <t xml:space="preserve">  ADMINISTRAÇÃO GERAL</t>
  </si>
  <si>
    <t>01.126</t>
  </si>
  <si>
    <t xml:space="preserve">  TECNOLOGIA DE INFORMAÇÃO</t>
  </si>
  <si>
    <t>01.128</t>
  </si>
  <si>
    <t xml:space="preserve">  FORMAÇÃO DE RECURSOS HUMANOS</t>
  </si>
  <si>
    <t>04</t>
  </si>
  <si>
    <t>ADMINISTRAÇÃO</t>
  </si>
  <si>
    <t>04.122</t>
  </si>
  <si>
    <t>04.123</t>
  </si>
  <si>
    <t xml:space="preserve">  ADMINISTRAÇÃO FINANCEIRA</t>
  </si>
  <si>
    <t>04.127</t>
  </si>
  <si>
    <t xml:space="preserve">  ORDENAMENTO TERRITORIAL</t>
  </si>
  <si>
    <t>04.128</t>
  </si>
  <si>
    <t>04.129</t>
  </si>
  <si>
    <t xml:space="preserve">  ADMINISTRAÇÃO DE RECEITAS</t>
  </si>
  <si>
    <t>04.363</t>
  </si>
  <si>
    <t xml:space="preserve">  ENSINO PROFISSIONAL</t>
  </si>
  <si>
    <t>04.572</t>
  </si>
  <si>
    <t xml:space="preserve">  DESENVOLVIMENTO TECNOLÓGICO E ENGENHARIA</t>
  </si>
  <si>
    <t>06</t>
  </si>
  <si>
    <t>SEGURANÇA PÚBLICA</t>
  </si>
  <si>
    <t>06.128</t>
  </si>
  <si>
    <t xml:space="preserve">  FORMAÇÃO DE RECUROSOS HUMANOS</t>
  </si>
  <si>
    <t>06.182</t>
  </si>
  <si>
    <t xml:space="preserve">  DEFESA CIVIL</t>
  </si>
  <si>
    <t>08</t>
  </si>
  <si>
    <t>ASSISTÊNCIA SOCIAL</t>
  </si>
  <si>
    <t>08.241</t>
  </si>
  <si>
    <t xml:space="preserve">  ASSISTÊNCIA AO IDOSO</t>
  </si>
  <si>
    <t>08.242</t>
  </si>
  <si>
    <t xml:space="preserve">  ASSISTÊNCIA AO PORTADOR DEFICIÊNCIA</t>
  </si>
  <si>
    <t>08.243</t>
  </si>
  <si>
    <t xml:space="preserve">  ASSISTÊNCIA A CRIANÇA E ADOLESCENTE</t>
  </si>
  <si>
    <t>08.244</t>
  </si>
  <si>
    <t xml:space="preserve">  ASSISTÊNCIA COMUNITÁRIA</t>
  </si>
  <si>
    <t>08.306</t>
  </si>
  <si>
    <t xml:space="preserve">  ALIMENTAÇÃO E NUTRIÇÃO</t>
  </si>
  <si>
    <t>09</t>
  </si>
  <si>
    <t>PREVIDÊNCIA SOCIAL</t>
  </si>
  <si>
    <t>09.272</t>
  </si>
  <si>
    <t xml:space="preserve">  PREVIDENCIA DO REGIME ESTATUTARIO</t>
  </si>
  <si>
    <t>10</t>
  </si>
  <si>
    <t>SAÚDE</t>
  </si>
  <si>
    <t>10.122</t>
  </si>
  <si>
    <t xml:space="preserve">  ADMINISTRACAO GERAL</t>
  </si>
  <si>
    <t>10.128</t>
  </si>
  <si>
    <t xml:space="preserve">  FORMACAO DE RECURSOS HUMANOS</t>
  </si>
  <si>
    <t>10.301</t>
  </si>
  <si>
    <t xml:space="preserve">  ATENCAO BASICA</t>
  </si>
  <si>
    <t>10.302</t>
  </si>
  <si>
    <t xml:space="preserve">  ASSIST.HOSPITALAR E AMBULATORIAL</t>
  </si>
  <si>
    <t>10.303</t>
  </si>
  <si>
    <t xml:space="preserve">  SUPORTE PROFILATICO E TERAPEUTICO</t>
  </si>
  <si>
    <t>10.304</t>
  </si>
  <si>
    <t xml:space="preserve">  VIGILANCIA SANITARIA</t>
  </si>
  <si>
    <t>10.305</t>
  </si>
  <si>
    <t xml:space="preserve">  VIGILANCIA EPIDEMIOLOGICA</t>
  </si>
  <si>
    <t>11</t>
  </si>
  <si>
    <t>TRABALHO</t>
  </si>
  <si>
    <t>11.334</t>
  </si>
  <si>
    <t xml:space="preserve">  FOMENTO AO TRABALHO</t>
  </si>
  <si>
    <t>12</t>
  </si>
  <si>
    <t>EDUCAÇÃO</t>
  </si>
  <si>
    <t>12.122</t>
  </si>
  <si>
    <t>12.306</t>
  </si>
  <si>
    <t xml:space="preserve">  ALIMENTACAO E NUTRICAO</t>
  </si>
  <si>
    <t>12.361</t>
  </si>
  <si>
    <t xml:space="preserve">  ENSINO FUNDAMENTAL</t>
  </si>
  <si>
    <t>12.363</t>
  </si>
  <si>
    <t>12.364</t>
  </si>
  <si>
    <t xml:space="preserve">  ENSINO SUPERIOR</t>
  </si>
  <si>
    <t>12.365</t>
  </si>
  <si>
    <t xml:space="preserve">  EDUCACAO INFANTIL</t>
  </si>
  <si>
    <t>12.366</t>
  </si>
  <si>
    <t xml:space="preserve">  EDUCACAO DE JOVENS E ADULTOS</t>
  </si>
  <si>
    <t>12.367</t>
  </si>
  <si>
    <t xml:space="preserve">  EDUCACAO ESPECIAL</t>
  </si>
  <si>
    <t>12.541</t>
  </si>
  <si>
    <t xml:space="preserve">  PRESERVAÇÃO E CONSERVAÇÃO AMBIENTAL</t>
  </si>
  <si>
    <t>13</t>
  </si>
  <si>
    <t>CULTURA</t>
  </si>
  <si>
    <t>13.391</t>
  </si>
  <si>
    <t xml:space="preserve">  PATRIMONIO HIST.,ART.E ARQUEOLOGICO</t>
  </si>
  <si>
    <t>13.392</t>
  </si>
  <si>
    <t xml:space="preserve">  DIFUSAO CULTURAL</t>
  </si>
  <si>
    <t>15</t>
  </si>
  <si>
    <t>URBANISMO</t>
  </si>
  <si>
    <t>15.451</t>
  </si>
  <si>
    <t xml:space="preserve">  INFRA-ESTRUTURA URBANA</t>
  </si>
  <si>
    <t>15.452</t>
  </si>
  <si>
    <t xml:space="preserve">  SERVICOS URBANOS</t>
  </si>
  <si>
    <t>16</t>
  </si>
  <si>
    <t>HABITAÇÃO</t>
  </si>
  <si>
    <t>16.482</t>
  </si>
  <si>
    <t xml:space="preserve">  HABITACAO URBANA</t>
  </si>
  <si>
    <t>17</t>
  </si>
  <si>
    <t>SANEAMENTO</t>
  </si>
  <si>
    <t>17.511</t>
  </si>
  <si>
    <t xml:space="preserve">  SANEAMENTO BASICO RURAL</t>
  </si>
  <si>
    <t>18</t>
  </si>
  <si>
    <t>GESTÃO AMBIENTAL</t>
  </si>
  <si>
    <t>18.122</t>
  </si>
  <si>
    <t>18.128</t>
  </si>
  <si>
    <t>18.541</t>
  </si>
  <si>
    <t xml:space="preserve">  PRESERVACAO E CONSERVACAO AMBIENTAL</t>
  </si>
  <si>
    <t>18.542</t>
  </si>
  <si>
    <t xml:space="preserve">  CONTROLE AMBIENTAL</t>
  </si>
  <si>
    <t>18.543</t>
  </si>
  <si>
    <t xml:space="preserve">  RECUPERACAO DE AREAS DEGRADADAS</t>
  </si>
  <si>
    <t>20</t>
  </si>
  <si>
    <t>AGRICULTURA</t>
  </si>
  <si>
    <t>20.306</t>
  </si>
  <si>
    <t>20.601</t>
  </si>
  <si>
    <t xml:space="preserve">  PROMOCAO DA PRODUCAO VEGETAL</t>
  </si>
  <si>
    <t>20.602</t>
  </si>
  <si>
    <t xml:space="preserve">  PROMOCAO DA PRODUCAO ANIMAL</t>
  </si>
  <si>
    <t>20.606</t>
  </si>
  <si>
    <t xml:space="preserve">  EXTENSAO RURAL</t>
  </si>
  <si>
    <t>20.782</t>
  </si>
  <si>
    <t xml:space="preserve">  TRANSPORTE RODOVIÁRIO</t>
  </si>
  <si>
    <t>23</t>
  </si>
  <si>
    <t>COMÉRCIO E SERVIÇOS</t>
  </si>
  <si>
    <t>23.695</t>
  </si>
  <si>
    <t xml:space="preserve">  TURISMO</t>
  </si>
  <si>
    <t>25</t>
  </si>
  <si>
    <t>ENERGIA</t>
  </si>
  <si>
    <t>25.752</t>
  </si>
  <si>
    <t xml:space="preserve">  ENERGIA ELETRICA</t>
  </si>
  <si>
    <t>26</t>
  </si>
  <si>
    <t>TRANSPORTE</t>
  </si>
  <si>
    <t>26.122</t>
  </si>
  <si>
    <t>26.361</t>
  </si>
  <si>
    <t>26.782</t>
  </si>
  <si>
    <t xml:space="preserve">  TRANSPORTE RODOVIARIO</t>
  </si>
  <si>
    <t>27</t>
  </si>
  <si>
    <t>DESPORTO E LAZER</t>
  </si>
  <si>
    <t>27.811</t>
  </si>
  <si>
    <t xml:space="preserve">  DESPORTO DE RENDIMENTO</t>
  </si>
  <si>
    <t>27.813</t>
  </si>
  <si>
    <t xml:space="preserve">  LAZER</t>
  </si>
  <si>
    <t>28</t>
  </si>
  <si>
    <t>ENCARGOS ESPECIAIS</t>
  </si>
  <si>
    <t>28.123</t>
  </si>
  <si>
    <t>28.843</t>
  </si>
  <si>
    <t xml:space="preserve">  SERVICO DA DIVIDA INTERNA</t>
  </si>
  <si>
    <t>28.846</t>
  </si>
  <si>
    <t xml:space="preserve">  OUTROS ENCARGOS ESPECIAIS</t>
  </si>
  <si>
    <t>RESERVA DE CONTINGÊNCIA</t>
  </si>
  <si>
    <t>RESERVA DO RPPS</t>
  </si>
  <si>
    <t>DESPESAS INTRA-ORÇAMENTÁRIAS (II)</t>
  </si>
  <si>
    <t>TOTAL (III) = (I + II)</t>
  </si>
  <si>
    <t>PREVISÃO INICIAL</t>
  </si>
  <si>
    <t>PREVISÃO ATUALIZADA</t>
  </si>
  <si>
    <t>No Bimestre</t>
  </si>
  <si>
    <t>Até o Bimestre 2013</t>
  </si>
  <si>
    <t>Até o Bimestre 2012</t>
  </si>
  <si>
    <t>RECEITAS PREVIDENCIÁRIAS - RPPS (EXCETO INTRA-ORÇAMENTÁRIAS) (I) = (2+21-25)</t>
  </si>
  <si>
    <t xml:space="preserve">    RECEITAS CORRENTES = (3+12+13+17+18)</t>
  </si>
  <si>
    <t xml:space="preserve">        Receita de Contribuições dos Segurados = (4+8)</t>
  </si>
  <si>
    <t xml:space="preserve">            Pessoal Civil = (5+6+7)</t>
  </si>
  <si>
    <t xml:space="preserve">                Ativo</t>
  </si>
  <si>
    <t xml:space="preserve">                Inativo</t>
  </si>
  <si>
    <t xml:space="preserve">                Pensionista</t>
  </si>
  <si>
    <t xml:space="preserve">            Pessoal Militar = (9+10+11)</t>
  </si>
  <si>
    <t xml:space="preserve">        Outras Receitas de Contribuições</t>
  </si>
  <si>
    <t xml:space="preserve">        Receita Patrimonial = (14+15+16)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</si>
  <si>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</si>
  <si>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</si>
  <si>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</si>
  <si>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</si>
  <si>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Outras Receitas Correntes = (19+20)</t>
  </si>
  <si>
    <t xml:space="preserve">            Compensação Previdenciária do RGPS para o RPPS</t>
  </si>
  <si>
    <t xml:space="preserve">            Demais Receitas Correntes</t>
  </si>
  <si>
    <t xml:space="preserve">    RECEITAS DE CAPITAL = (22+23+24)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</si>
  <si>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</si>
  <si>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</si>
  <si>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</si>
  <si>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(-) DEDUÇÕES DA RECEITA</t>
  </si>
  <si>
    <t>RECEITAS PREVIDENCIÁRIAS - RPPS (INTRA-ORÇAMENTÁRIAS)(II)</t>
  </si>
  <si>
    <t>TOTAL DAS RECEITAS PREVIDENCIÁRIAS - RPPS (III) = (I+II) = (1+26)</t>
  </si>
  <si>
    <t>DOTAÇÃO ATUALIZADA</t>
  </si>
  <si>
    <t>DESPESAS PREVIDENCIÁRIAS - RPPS (EXCETO INTRA-ORÇAMENTÁRIAS)(IV) = (29+32)</t>
  </si>
  <si>
    <t xml:space="preserve">    ADMINISTRAÇÃO = (30+31)</t>
  </si>
  <si>
    <t xml:space="preserve">        Despesas Correntes</t>
  </si>
  <si>
    <t xml:space="preserve">        Despesas de Capital</t>
  </si>
  <si>
    <t xml:space="preserve">    PREVIDÊNCIA = (33+37+41)</t>
  </si>
  <si>
    <t xml:space="preserve">        Pessoal Civil = (34+35+36)</t>
  </si>
  <si>
    <t xml:space="preserve">            Aposentadorias</t>
  </si>
  <si>
    <t xml:space="preserve">            Pensões</t>
  </si>
  <si>
    <t xml:space="preserve">            Outros Beneficios Previdenciários</t>
  </si>
  <si>
    <t xml:space="preserve">        Pessoal Militar = (38+39+40)</t>
  </si>
  <si>
    <t xml:space="preserve">            Reformas</t>
  </si>
  <si>
    <t xml:space="preserve">        Outras Despesas Previdenciárias = (42+43)</t>
  </si>
  <si>
    <t xml:space="preserve">            Compensação Prvidenciária do RPPS para o RGPS</t>
  </si>
  <si>
    <t xml:space="preserve">            Demais Despesas Previdenciárias</t>
  </si>
  <si>
    <t>DESPESAS PREVIDENCIÁRIAS - RPPS (INTRA-ORÇAMENTÁRIAS)(V)</t>
  </si>
  <si>
    <t>TOTAL DAS DESPESAS PREVIDENCIÁRIAS - RPPS(VI) = (IV+V) = (28+44)</t>
  </si>
  <si>
    <t>RESULTADO PREVIDENCIÁRIO (VII) = (III-VI) = (27-45)</t>
  </si>
  <si>
    <t>APORTES DE RECURSOS PARA O REGIME PRÓPRIO DE PREVIDÊNCIA DO SERVIDOR</t>
  </si>
  <si>
    <t>TOTAL DOS APORTES PARA O RPPS = (48+52)</t>
  </si>
  <si>
    <t xml:space="preserve">    Plano Financeiro = (49+50+51)</t>
  </si>
  <si>
    <t xml:space="preserve">        Recursos para Cobertura Insuficiências Financeiras</t>
  </si>
  <si>
    <t xml:space="preserve">        Recursos para Formação de Reserva</t>
  </si>
  <si>
    <t xml:space="preserve">        Outros Aportes para o RPPS</t>
  </si>
  <si>
    <t xml:space="preserve">    Plano Previdenciário = (53+54+55)</t>
  </si>
  <si>
    <t xml:space="preserve">        Recursos para Cobertura de Déficit Financeiro</t>
  </si>
  <si>
    <t xml:space="preserve">        Recursos para Cobertura de Déficit Atuarial</t>
  </si>
  <si>
    <t xml:space="preserve">        Outros Aportes para O RPPS</t>
  </si>
  <si>
    <t>RESERVA ORÇAMENTÁRIA DO RPPS</t>
  </si>
  <si>
    <t>VALOR</t>
  </si>
  <si>
    <t>BENS E DIREITOS DO RPPS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</si>
  <si>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</si>
  <si>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</si>
  <si>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</si>
  <si>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</si>
  <si>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</si>
  <si>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 = (62+74+75+76)</t>
  </si>
  <si>
    <t xml:space="preserve">    Receita de Contribuições = (63+72+73)</t>
  </si>
  <si>
    <t xml:space="preserve">        Patronal = (64+68)</t>
  </si>
  <si>
    <t xml:space="preserve">            Pessoal Civil = (65+66+67)</t>
  </si>
  <si>
    <t xml:space="preserve">            Pessoal Militar = (69+70+71)</t>
  </si>
  <si>
    <t xml:space="preserve">        Para Cobertura de Déficit Atuarial</t>
  </si>
  <si>
    <t xml:space="preserve">        Em Regime de Débitos e Parcelamentos</t>
  </si>
  <si>
    <t xml:space="preserve">    Receita Patrimonial</t>
  </si>
  <si>
    <t xml:space="preserve">    Receita de Serviço</t>
  </si>
  <si>
    <t xml:space="preserve">    Outras Receitas Correntes</t>
  </si>
  <si>
    <t>RECEITAS DE CAPITAL (IX) = (78+79+80)</t>
  </si>
  <si>
    <t xml:space="preserve">    Alienação de Bens</t>
  </si>
  <si>
    <t xml:space="preserve">    Amortização de Empréstimos</t>
  </si>
  <si>
    <t xml:space="preserve">    Outras Receitas de Capital</t>
  </si>
  <si>
    <t>(-) DEDUÇÕES DA RECEITA (X)</t>
  </si>
  <si>
    <t>TOTAL DAS RECEITAS PREVIDENCIÁRIAS INTRA-ORÇAMENTÁRIAS (XI) = (VIII+IX-X) = (61+77-81)</t>
  </si>
  <si>
    <t>DESPESAS INTRA-ORÇAMENTÁRIAS - RPPS</t>
  </si>
  <si>
    <t>Até o Bimestre</t>
  </si>
  <si>
    <t>ADMINISTRAÇÃO (XII) = (84+85)</t>
  </si>
  <si>
    <t xml:space="preserve">    Despesas Correntes</t>
  </si>
  <si>
    <t xml:space="preserve">    Despesas de Capital</t>
  </si>
  <si>
    <t>TOTAL DAS DESPESAS PREVIDENCIÁRIAS INTRA-ORÇAMENTÁRIAS (XIII) = (XII) = (83)</t>
  </si>
  <si>
    <t>José Manoel Correa Coelho - Manú</t>
  </si>
  <si>
    <t>João Donizetti da Costa</t>
  </si>
  <si>
    <t xml:space="preserve">     Rafael Menezes</t>
  </si>
  <si>
    <t xml:space="preserve">               Prefeito Municipal </t>
  </si>
  <si>
    <t xml:space="preserve">    TC 1SP 181653/0-7</t>
  </si>
  <si>
    <t>Resp.Controle Interno</t>
  </si>
  <si>
    <t>RECEITAS CORRENTES</t>
  </si>
  <si>
    <t>Especificações</t>
  </si>
  <si>
    <t>Total</t>
  </si>
  <si>
    <t>RECEITA TRIBUTARIA</t>
  </si>
  <si>
    <t>RECEITA DE CONTRIBUICOES</t>
  </si>
  <si>
    <t>RECEITA PATRIMONIAL</t>
  </si>
  <si>
    <t>RECEITA DE SERVIÇOS</t>
  </si>
  <si>
    <t>TRANSFERENCIAS CORRENTES</t>
  </si>
  <si>
    <t>OUTRAS RECEITAS CORRENTES</t>
  </si>
  <si>
    <t>TOTAL RECEITAS CORRENTES</t>
  </si>
  <si>
    <t>DEDUÇÕES</t>
  </si>
  <si>
    <t>Contribuição do Servidor a R.P.P.S</t>
  </si>
  <si>
    <t>Receitas de Compensação Previdenciária</t>
  </si>
  <si>
    <t>Restos a Pagar Cancelados</t>
  </si>
  <si>
    <t>RESULTADO DO FUNDEB</t>
  </si>
  <si>
    <t>TOTAL DEDUÇÕES</t>
  </si>
  <si>
    <t>FUNDEB</t>
  </si>
  <si>
    <t>FUNDEB RECEBIDO</t>
  </si>
  <si>
    <t>FUNDEB RETIDO</t>
  </si>
  <si>
    <t>RECEITA CORRENTE LÍQUIDA</t>
  </si>
  <si>
    <t xml:space="preserve">         Rafael Menezes</t>
  </si>
  <si>
    <t>Responsável Controle Interno</t>
  </si>
  <si>
    <t>RREO - Anexo VI (LRF, Art. 53, inciso III)</t>
  </si>
  <si>
    <t>RECEITAS REALIZADA</t>
  </si>
  <si>
    <t>RECEITAS PRIMÁRIAS</t>
  </si>
  <si>
    <t>RECEITAS PRIMÁRIAS CORRENTES(I) = (2+8+11+14+19)</t>
  </si>
  <si>
    <t xml:space="preserve">    Receita Tributária = (3+4+5+6+7)</t>
  </si>
  <si>
    <t xml:space="preserve">        IPTU</t>
  </si>
  <si>
    <t xml:space="preserve">        ISS</t>
  </si>
  <si>
    <t xml:space="preserve">        ITBI</t>
  </si>
  <si>
    <t xml:space="preserve">        IRRF</t>
  </si>
  <si>
    <t xml:space="preserve">        Outras Receitas Tributárias</t>
  </si>
  <si>
    <t xml:space="preserve">    Receita de Contribuições (9+10)</t>
  </si>
  <si>
    <t xml:space="preserve">        Receitas Previdenciárias</t>
  </si>
  <si>
    <t xml:space="preserve">    Receita Patrimonial Líquida (12-13)</t>
  </si>
  <si>
    <t xml:space="preserve">        Receita Patrimonial</t>
  </si>
  <si>
    <t xml:space="preserve">        (-) Aplicações Financeiras</t>
  </si>
  <si>
    <t xml:space="preserve">    Transferências Correntes = (15+16+17+18)</t>
  </si>
  <si>
    <t xml:space="preserve">        FPM</t>
  </si>
  <si>
    <t xml:space="preserve">        ICMS</t>
  </si>
  <si>
    <t xml:space="preserve">        Convênios</t>
  </si>
  <si>
    <t xml:space="preserve">        Outras Transferências Correntes</t>
  </si>
  <si>
    <t xml:space="preserve">    Demais Receitas Correntes (20+21)</t>
  </si>
  <si>
    <t xml:space="preserve">        Dívida Ativa</t>
  </si>
  <si>
    <t xml:space="preserve">        Diversas Receitas Correntes</t>
  </si>
  <si>
    <t>RECEITAS DE CAPITAL (II) = (23+24+25+26+29)</t>
  </si>
  <si>
    <t xml:space="preserve">    Operações de Crédito (III)</t>
  </si>
  <si>
    <t xml:space="preserve">    Amortização de Empréstimos (IV)</t>
  </si>
  <si>
    <t xml:space="preserve">    Alienação de Bens (V)</t>
  </si>
  <si>
    <t xml:space="preserve">    Transferências de Capital (27+28)</t>
  </si>
  <si>
    <t xml:space="preserve">        Outras Transferências de Capital</t>
  </si>
  <si>
    <t>RECEITAS PRIMÁRIAS DE CAPITAL (VI) = (II-III-IV-V)</t>
  </si>
  <si>
    <t>RECEITA PRIMÁRIA TOTAL (VII) = (I+VI)</t>
  </si>
  <si>
    <t>DESPESAS PRIMÁRIAS</t>
  </si>
  <si>
    <t>DESPESAS CORRENTES (VIII) = (33+34+35)</t>
  </si>
  <si>
    <t xml:space="preserve">    Pessoal e Encargos Sociais</t>
  </si>
  <si>
    <t xml:space="preserve">    Juros e Encargos da Dívida (IX)</t>
  </si>
  <si>
    <t xml:space="preserve">    Outras Despesas Correntes</t>
  </si>
  <si>
    <t>DESPESAS DE CAPITAL (XI) = (38+39+43)</t>
  </si>
  <si>
    <t xml:space="preserve">    Investimentos</t>
  </si>
  <si>
    <t xml:space="preserve">    Inversões Financeiras = (40+41+42)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</si>
  <si>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</si>
  <si>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</si>
  <si>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</si>
  <si>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</si>
  <si>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(XI-XII-XIII-XIV)</t>
  </si>
  <si>
    <t>RESERVA DE CONTINGÊNCIA (XVI)</t>
  </si>
  <si>
    <t>RESERVA DO RPPS (XVII)</t>
  </si>
  <si>
    <t>DESPESA PRIMÁRIA TOTAL (XVIII) = (X+XV+XVI+XVII)</t>
  </si>
  <si>
    <t>RESULTADO PRIMÁRIO (XIX) = (VII-XVIII)</t>
  </si>
  <si>
    <t>SALDO DE EXERCÍCIOS ANTERIORES</t>
  </si>
  <si>
    <t>DISCRIMINAÇÃO DA META FISCAL</t>
  </si>
  <si>
    <t>VALOR CORRENTE</t>
  </si>
  <si>
    <t>META DE RESULTADO PRIMÁRIO FIXADA NO ANEXO DE METAS FISCAIS DA LDO PARA O EXERCÍCIO DE REFERÊNCIA</t>
  </si>
  <si>
    <t>Resp. Controle Interno</t>
  </si>
  <si>
    <t>MUNICÍPIO DE TATUÍ</t>
  </si>
  <si>
    <t>RELATÓRIO RESUMIDO DE EXECUÇÃO ORÇAMENTÁRIA</t>
  </si>
  <si>
    <t>DEMONSTRATIVO DO RESULTADO NOMINAL</t>
  </si>
  <si>
    <t>ORÇAMENTOS FISCAL E DA SEGURIDADE SOCIAL</t>
  </si>
  <si>
    <t>RREO - ANEXO II (LRF, art. 52, inciso II, ALINEA "C")</t>
  </si>
  <si>
    <t>SALDO</t>
  </si>
  <si>
    <t>Em 31 Dez 2012</t>
  </si>
  <si>
    <t>ESPECIFICAÇAO</t>
  </si>
  <si>
    <t>(a)</t>
  </si>
  <si>
    <t>(b)</t>
  </si>
  <si>
    <t>(c)</t>
  </si>
  <si>
    <t>Dívida Consolidada (I)</t>
  </si>
  <si>
    <t>Deduções (II)</t>
  </si>
  <si>
    <t xml:space="preserve">    Ativo Disponivel</t>
  </si>
  <si>
    <t xml:space="preserve">    Haveres Financeiros</t>
  </si>
  <si>
    <t xml:space="preserve">    (-) Restos a Pagar Processados</t>
  </si>
  <si>
    <t>Dívida Consolidada Líquida (III) = (I - II)</t>
  </si>
  <si>
    <t>Receitas de Privatizações (IV)</t>
  </si>
  <si>
    <t>Passivos Reconhecidos (V)</t>
  </si>
  <si>
    <t>Dívida Fiscal Líquida (VI) = (III + IV - V)</t>
  </si>
  <si>
    <t>PERÍODO DE REFERÊNCIA</t>
  </si>
  <si>
    <t xml:space="preserve">ESPECIFICAÇÃO </t>
  </si>
  <si>
    <t>(c - b)</t>
  </si>
  <si>
    <t>(c - a)</t>
  </si>
  <si>
    <t>Resultado Nominal</t>
  </si>
  <si>
    <t>DISCRIMAÇÃO DA META FISCAL</t>
  </si>
  <si>
    <t xml:space="preserve">META DE RESULTADO NOMINAL FIXADO NO ANEXO DE METAS FISCAIS DA LDO </t>
  </si>
  <si>
    <t>R E G I M E   P R E V I D E N C I A R I O</t>
  </si>
  <si>
    <t>Dívida Fiscal Líquida Previdenciaria</t>
  </si>
  <si>
    <t xml:space="preserve">   Passivo Atuarial</t>
  </si>
  <si>
    <t xml:space="preserve">   Demais Dívidas</t>
  </si>
  <si>
    <t xml:space="preserve">DEDUÇÕES (VIII) </t>
  </si>
  <si>
    <t xml:space="preserve">   Disponibilidade de Caixa</t>
  </si>
  <si>
    <t xml:space="preserve">   Investimentos</t>
  </si>
  <si>
    <t xml:space="preserve">   Demais Haveres Financeiros</t>
  </si>
  <si>
    <t xml:space="preserve">   (-) Restos a Pagar Processados</t>
  </si>
  <si>
    <t>DÍVIDA CONSOLIDADA LÍQUIDA PREVIDENCIÁRIA</t>
  </si>
  <si>
    <t xml:space="preserve">PASSIVOS RECONHECIDOS </t>
  </si>
  <si>
    <t>DÍVIDA FISCAL LÍQUIDA PREVIDENCIÁRIA</t>
  </si>
  <si>
    <t>Previsão Inicial</t>
  </si>
  <si>
    <t>Receitas Realizadas</t>
  </si>
  <si>
    <t>No Bimestre (b)</t>
  </si>
  <si>
    <t>Previsão Atualizada (a)</t>
  </si>
  <si>
    <t>% (b/a)</t>
  </si>
  <si>
    <t>% (c/a)</t>
  </si>
  <si>
    <t>Créditos Adicionais (e)</t>
  </si>
  <si>
    <t>Despesa Empenhada</t>
  </si>
  <si>
    <t>Despesa Liquidadas</t>
  </si>
  <si>
    <t>Até o Bimestre          ( c )</t>
  </si>
  <si>
    <t>Saldo a Realiar         (a-c)</t>
  </si>
  <si>
    <t>Dotação Inicial      (d)</t>
  </si>
  <si>
    <t>Dotação Atualizada                    (f) = (d=e)</t>
  </si>
  <si>
    <t>Até o Bimestre        (g)</t>
  </si>
  <si>
    <t>P R E F E I T U R A   M U N I C I P A L   D E   T A T U I</t>
  </si>
  <si>
    <t>José Manoel Correa Coelho</t>
  </si>
  <si>
    <t>PREFEITO MUNICIPAL</t>
  </si>
  <si>
    <t xml:space="preserve">        Rafael Menezes</t>
  </si>
  <si>
    <t xml:space="preserve">    CRC 1SP 181653/0-7</t>
  </si>
  <si>
    <t>DESPESAS LIQUIDADAS</t>
  </si>
  <si>
    <t>RREO - Anexo V (LRF, Art. 53, inciso II)</t>
  </si>
  <si>
    <t>RREO - Anexo IX (LRF, Art. 53, inciso V)</t>
  </si>
  <si>
    <t>RESTOS A PAGAR PROCESSADOS</t>
  </si>
  <si>
    <t>RESTOS A PAGAR NÃO PROCESSADOS</t>
  </si>
  <si>
    <t>PODER/ÓRGÃO</t>
  </si>
  <si>
    <t>Inscritos em Exercícios Anteriores</t>
  </si>
  <si>
    <t>Inscritos em 31 de Dezembro de 2012</t>
  </si>
  <si>
    <t>PAGOS</t>
  </si>
  <si>
    <t>CANCELADOS</t>
  </si>
  <si>
    <t>LIQUIDADOS</t>
  </si>
  <si>
    <t>RESTOS A PAGAR (EXCETO INTRA-ORÇAMENTÁRIOS) (I)</t>
  </si>
  <si>
    <t xml:space="preserve">    EXECUTIVO</t>
  </si>
  <si>
    <t xml:space="preserve">        PREFEITURA MUNICIPAL</t>
  </si>
  <si>
    <t xml:space="preserve">        FUNDAÇÃO EDUCACIONAL MANOEL GUEDES</t>
  </si>
  <si>
    <t xml:space="preserve">        INST. DE PREV.MUNIC. DE TATUI-TATUIPREV</t>
  </si>
  <si>
    <t xml:space="preserve">    LEGISLATIVO</t>
  </si>
  <si>
    <t xml:space="preserve">        CÂMARA MUNICIPAL</t>
  </si>
  <si>
    <t>RESTOS A PAGAR (INTRA-ORÇAMETÁRIOS) (II)</t>
  </si>
  <si>
    <t>TOTAL (III) = (I+II)</t>
  </si>
  <si>
    <t>DESPESAS PRIMÁRIAS CORRENTES (X) = (VIII-IX)</t>
  </si>
  <si>
    <t>PREFEITURA MUNICIPAL DE TATUÍ</t>
  </si>
  <si>
    <t>Departamento de Finanças</t>
  </si>
  <si>
    <t>Setor Contábil</t>
  </si>
  <si>
    <t>Em 31 Out 2013</t>
  </si>
  <si>
    <t>Inscritas em Restos a Pagar Não Processados (h)</t>
  </si>
  <si>
    <t>Total das Despesas Executadas (i) = (g+h)</t>
  </si>
  <si>
    <t>% (i/f)</t>
  </si>
  <si>
    <t>Saldo a Executar                 (f-i)</t>
  </si>
  <si>
    <t>STN - RREO - ANEXO I - BALANÇO ORÇAMENTÁRIO - Período de Ref.: 01/01/2013 a 31/12/2013 - 6º Bimestre (Novembro/Dezembro)</t>
  </si>
  <si>
    <t>STN - RREO - ANEXO II - DEMONSTRATIVO DA EXECUÇÃO DAS DESPESAS POR FUNÇÃO/SUBFUNÇÃO
Período de Ref.: 01/01/2013 a 31/12/2013 - 6º Bimestre (Novembro/Dezembro)</t>
  </si>
  <si>
    <t>DESPESAS EMPENHADAS</t>
  </si>
  <si>
    <t>INSCRITAS EM RESTOS A PAGAR 
NÃO
PROCESSADOS
(f)</t>
  </si>
  <si>
    <r>
      <t xml:space="preserve">DOTAÇÃO
ATUALIZADA
</t>
    </r>
    <r>
      <rPr>
        <b/>
        <sz val="3"/>
        <color indexed="9"/>
        <rFont val="Tahoma"/>
        <family val="2"/>
      </rPr>
      <t xml:space="preserve">1
</t>
    </r>
    <r>
      <rPr>
        <b/>
        <sz val="6"/>
        <color indexed="8"/>
        <rFont val="Tahoma"/>
        <family val="2"/>
      </rPr>
      <t>(a)</t>
    </r>
  </si>
  <si>
    <r>
      <t xml:space="preserve">SALDO A
EXECUTAR
</t>
    </r>
    <r>
      <rPr>
        <b/>
        <sz val="3"/>
        <color indexed="8"/>
        <rFont val="Tahoma"/>
        <family val="2"/>
      </rPr>
      <t xml:space="preserve"> 
</t>
    </r>
    <r>
      <rPr>
        <b/>
        <sz val="6"/>
        <color indexed="8"/>
        <rFont val="Tahoma"/>
        <family val="2"/>
      </rPr>
      <t>(a-(e+f))</t>
    </r>
  </si>
  <si>
    <t>NO BIMESTRE
(b)</t>
  </si>
  <si>
    <t>ATÉ BIMESTRE
(c)</t>
  </si>
  <si>
    <t>NO BIMESTRE
(d)</t>
  </si>
  <si>
    <t>ATÉ BIMESTRE
(e)</t>
  </si>
  <si>
    <r>
      <t xml:space="preserve">%
</t>
    </r>
    <r>
      <rPr>
        <b/>
        <sz val="3"/>
        <color indexed="8"/>
        <rFont val="Tahoma"/>
        <family val="2"/>
      </rPr>
      <t xml:space="preserve"> 
</t>
    </r>
    <r>
      <rPr>
        <b/>
        <sz val="6"/>
        <color indexed="8"/>
        <rFont val="Tahoma"/>
        <family val="2"/>
      </rPr>
      <t>((e+f)/total(e+f))</t>
    </r>
  </si>
  <si>
    <r>
      <t xml:space="preserve">%
</t>
    </r>
    <r>
      <rPr>
        <b/>
        <sz val="3"/>
        <color indexed="8"/>
        <rFont val="Tahoma"/>
        <family val="2"/>
      </rPr>
      <t xml:space="preserve"> 
</t>
    </r>
    <r>
      <rPr>
        <b/>
        <sz val="6"/>
        <color indexed="8"/>
        <rFont val="Tahoma"/>
        <family val="2"/>
      </rPr>
      <t>((e+f)/a)</t>
    </r>
  </si>
  <si>
    <t>STN - RREO - ANEXO IV - DEMONSTRATIVO DAS RECEITAS E DESPESAS PREVIDENCIÁRIAS DO REGIME PRÓPRIO DE PREVIDÊNCIA DOS SERVIDORES - Período de Ref.: 01/01/2013 a 31/12/2013 - 6º Bimestre (Novembro/Dezembro) - (PCASP)</t>
  </si>
  <si>
    <t>Em 2013</t>
  </si>
  <si>
    <t>Em 2012</t>
  </si>
  <si>
    <t>LIQUIDADAS</t>
  </si>
  <si>
    <t>Inscritas em Restos a Pagar Não Processados</t>
  </si>
  <si>
    <t>Liquidadas até o Bimestre</t>
  </si>
  <si>
    <t>Em 31/12/2013</t>
  </si>
  <si>
    <t>Em 30/11/2013</t>
  </si>
  <si>
    <t>Em 31/12/2012</t>
  </si>
  <si>
    <t>STN - RREO - ANEXO VII - DEMONSTRATIVO DE RESTOS A PAGAR POR PODER E ÓRGÃO - Período de Ref.: 01/01/2013 a 31/12/2013 - 6º Bimestre (Novembro/Dezembro)</t>
  </si>
  <si>
    <t>DEMONSTRATIVO DE APURAÇÃO DA RCL - PERÍODO 3º QUADRIMESTRE
Evolução da Receita Realizada nos Últimos Doze Meses</t>
  </si>
  <si>
    <t xml:space="preserve">                   Prefeito Municipal </t>
  </si>
  <si>
    <t>STN - RREO - ANEXO VI - DEMONSTRATIVO DO RESULTADO PRIMÁRIO - Período de Ref.: 01/01/2013 a 31/12/2013 - 6º Bimestre (Novembro/Dezembro)</t>
  </si>
  <si>
    <t>INSCRITAS EM RESTOS A PAGAR NÃO PROCESSADOS</t>
  </si>
  <si>
    <t>LIQUIDADAS ATÉ O BIMESTRE</t>
  </si>
  <si>
    <t>Período de Referência: 6º BIMESTRE 2013  JANEIRO - DEZEMBRO</t>
  </si>
  <si>
    <t>Em 31 Dez 2013</t>
  </si>
  <si>
    <t>Evolução das Despesa Líquidada nos últimos doze meses</t>
  </si>
  <si>
    <t>DESPESA</t>
  </si>
  <si>
    <t>Despesas com Pessoal</t>
  </si>
  <si>
    <t>Vencimentos e Vantagens Fixas - Pessoal Ativo</t>
  </si>
  <si>
    <t>Contratação Temporária</t>
  </si>
  <si>
    <t>Terceirização de Mão-de-Obra (art.18, pár.1º da L.R.F.)</t>
  </si>
  <si>
    <t>Remuneração de Agentes Políticos</t>
  </si>
  <si>
    <t>Encargos Sociais</t>
  </si>
  <si>
    <t>Inativos, Pensionistas e Outros Benefícios Previdênciários</t>
  </si>
  <si>
    <t>Outros Benefícios Assistênciais</t>
  </si>
  <si>
    <t>Outras Despesas e Obrigações (variáveis)</t>
  </si>
  <si>
    <t>Despesas de Exerc.Anteriores</t>
  </si>
  <si>
    <t>Sentenças Judiciais</t>
  </si>
  <si>
    <t>Indenizações e Restituições Trabalhistas</t>
  </si>
  <si>
    <t>TOTAL DEPESAS</t>
  </si>
  <si>
    <t>D E D U Ç Õ E S</t>
  </si>
  <si>
    <t>Indenização por demissões</t>
  </si>
  <si>
    <t>Incentivo à demissão voluntária</t>
  </si>
  <si>
    <t>Decorrentes Decisão Judicial e Exercício Anteriores</t>
  </si>
  <si>
    <t>Despesa com Inativos e Pens. custeadas com rec. vinculados</t>
  </si>
  <si>
    <t>DESPESA LÍQUIDADA</t>
  </si>
  <si>
    <t xml:space="preserve">    TC 1SP191653/07</t>
  </si>
  <si>
    <t>DEMONSTRATIVO DESPESA COM PESSOAL (PODER EXECUTIVO) - 3º QUADRIMESTRE DE 2013</t>
  </si>
  <si>
    <t>QUADRO COMPARATIVO COM OS LIMITES DA LRF:</t>
  </si>
  <si>
    <t>R$</t>
  </si>
  <si>
    <t>%</t>
  </si>
  <si>
    <t>RECEITA CORRENTE LÍQUIDA - RCL</t>
  </si>
  <si>
    <t>DESPESAS TOTAIS COM PESSOAL</t>
  </si>
  <si>
    <t>Montante</t>
  </si>
  <si>
    <t>Limite Máximo (art. 20 LRF)</t>
  </si>
  <si>
    <t>Limite Prudencial 95% (par. único art. 22 LRF)</t>
  </si>
  <si>
    <t>Excesso a Regularizar</t>
  </si>
  <si>
    <t>DÍVIDA CONSOLIDADA LÍQUIDA</t>
  </si>
  <si>
    <t>Saldo Devedor</t>
  </si>
  <si>
    <t>Limite Legal (art.s 3º e 4º Res.nº 40 Senado)</t>
  </si>
  <si>
    <t>CONCESSÕES DE GARANTIAS</t>
  </si>
  <si>
    <t>Limite Legal (art. 9º Res.nº 43 Senado)</t>
  </si>
  <si>
    <t>OPERAÇÕES DE CRÉDITO (exceto ARO)</t>
  </si>
  <si>
    <t>Realizadas no Período</t>
  </si>
  <si>
    <t>Limite Legal (inc. I art. 7º Res.nº 43 Senado)</t>
  </si>
  <si>
    <t>ANTECIPAÇÃO DE RECEITAS ORÇAMENTÁRIAS</t>
  </si>
  <si>
    <t>Limite Legal (art. 10º Res.nº 43 Senado</t>
  </si>
  <si>
    <t>DEMONSTRATIVO DE GESTÃO FISCAL (Poder Executivo) - 3º Quadrimestre 2013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</si>
</sst>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hh\:mm\ "/>
    <numFmt numFmtId="166" formatCode="_(&quot;R$&quot;* #,##0.00_);_(&quot;R$&quot;* \(#,##0.00\);_(&quot;R$&quot;* &quot;-&quot;??_);_(@_)"/>
    <numFmt numFmtId="167" formatCode="mm/yyyy"/>
    <numFmt numFmtId="168" formatCode="_(* #,##0.00_);_(* \(#,##0.00\);_(* &quot;-&quot;??_);_(@_)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  <numFmt numFmtId="173" formatCode="#,##0.00_ ;\-#,##0.00\ "/>
    <numFmt numFmtId="174" formatCode="[$-416]dddd\,\ d&quot; de &quot;mmmm&quot; de &quot;yyyy"/>
    <numFmt numFmtId="175" formatCode="#,##0.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6"/>
      <color indexed="8"/>
      <name val="Tahoma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Tahoma"/>
      <family val="2"/>
    </font>
    <font>
      <sz val="6"/>
      <color indexed="8"/>
      <name val="Tahoma"/>
      <family val="2"/>
    </font>
    <font>
      <b/>
      <sz val="8"/>
      <name val="Times New Roman"/>
      <family val="1"/>
    </font>
    <font>
      <b/>
      <sz val="7"/>
      <color indexed="8"/>
      <name val="Arial"/>
      <family val="2"/>
    </font>
    <font>
      <b/>
      <sz val="3"/>
      <color indexed="9"/>
      <name val="Tahoma"/>
      <family val="2"/>
    </font>
    <font>
      <b/>
      <sz val="3"/>
      <color indexed="8"/>
      <name val="Tahoma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2"/>
    </font>
    <font>
      <sz val="7"/>
      <color indexed="8"/>
      <name val="Verdana"/>
      <family val="2"/>
    </font>
    <font>
      <b/>
      <sz val="7"/>
      <color indexed="8"/>
      <name val="Tahoma"/>
      <family val="2"/>
    </font>
    <font>
      <b/>
      <sz val="7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 vertical="top"/>
      <protection/>
    </xf>
    <xf numFmtId="0" fontId="4" fillId="0" borderId="0">
      <alignment/>
      <protection/>
    </xf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 wrapText="1" readingOrder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168" fontId="12" fillId="0" borderId="13" xfId="55" applyNumberFormat="1" applyFont="1" applyBorder="1" applyAlignment="1">
      <alignment/>
    </xf>
    <xf numFmtId="4" fontId="12" fillId="0" borderId="13" xfId="55" applyNumberFormat="1" applyFont="1" applyBorder="1" applyAlignment="1">
      <alignment/>
    </xf>
    <xf numFmtId="168" fontId="12" fillId="0" borderId="0" xfId="55" applyNumberFormat="1" applyFont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2" fillId="0" borderId="19" xfId="0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168" fontId="5" fillId="0" borderId="13" xfId="55" applyNumberFormat="1" applyFont="1" applyBorder="1" applyAlignment="1">
      <alignment/>
    </xf>
    <xf numFmtId="0" fontId="66" fillId="0" borderId="0" xfId="0" applyFont="1" applyAlignment="1">
      <alignment/>
    </xf>
    <xf numFmtId="0" fontId="7" fillId="0" borderId="0" xfId="49" applyFont="1">
      <alignment vertical="top"/>
      <protection/>
    </xf>
    <xf numFmtId="0" fontId="10" fillId="0" borderId="0" xfId="49" applyFont="1" applyAlignment="1">
      <alignment horizontal="center" vertical="top" wrapText="1" readingOrder="1"/>
      <protection/>
    </xf>
    <xf numFmtId="3" fontId="10" fillId="0" borderId="0" xfId="49" applyNumberFormat="1" applyFont="1" applyAlignment="1">
      <alignment horizontal="center" vertical="top"/>
      <protection/>
    </xf>
    <xf numFmtId="0" fontId="10" fillId="0" borderId="0" xfId="49" applyFont="1" applyAlignment="1">
      <alignment horizontal="left" vertical="top" wrapText="1"/>
      <protection/>
    </xf>
    <xf numFmtId="3" fontId="11" fillId="0" borderId="0" xfId="49" applyNumberFormat="1" applyFont="1" applyAlignment="1">
      <alignment horizontal="center" vertical="top"/>
      <protection/>
    </xf>
    <xf numFmtId="0" fontId="11" fillId="0" borderId="0" xfId="49" applyFont="1" applyAlignment="1">
      <alignment horizontal="left" vertical="top" wrapText="1"/>
      <protection/>
    </xf>
    <xf numFmtId="0" fontId="67" fillId="0" borderId="0" xfId="0" applyFont="1" applyAlignment="1">
      <alignment/>
    </xf>
    <xf numFmtId="43" fontId="66" fillId="0" borderId="0" xfId="55" applyFont="1" applyAlignment="1">
      <alignment/>
    </xf>
    <xf numFmtId="173" fontId="66" fillId="0" borderId="0" xfId="55" applyNumberFormat="1" applyFont="1" applyAlignment="1">
      <alignment/>
    </xf>
    <xf numFmtId="0" fontId="67" fillId="0" borderId="0" xfId="0" applyFont="1" applyAlignment="1">
      <alignment horizontal="center" vertical="justify"/>
    </xf>
    <xf numFmtId="43" fontId="67" fillId="0" borderId="0" xfId="55" applyFont="1" applyAlignment="1">
      <alignment/>
    </xf>
    <xf numFmtId="173" fontId="67" fillId="0" borderId="0" xfId="55" applyNumberFormat="1" applyFont="1" applyAlignment="1">
      <alignment/>
    </xf>
    <xf numFmtId="43" fontId="67" fillId="0" borderId="0" xfId="55" applyFont="1" applyAlignment="1">
      <alignment horizontal="center" vertical="justify"/>
    </xf>
    <xf numFmtId="0" fontId="67" fillId="0" borderId="0" xfId="0" applyFont="1" applyAlignment="1">
      <alignment horizontal="center"/>
    </xf>
    <xf numFmtId="10" fontId="66" fillId="0" borderId="0" xfId="55" applyNumberFormat="1" applyFont="1" applyAlignment="1">
      <alignment/>
    </xf>
    <xf numFmtId="10" fontId="67" fillId="0" borderId="0" xfId="55" applyNumberFormat="1" applyFont="1" applyAlignment="1">
      <alignment/>
    </xf>
    <xf numFmtId="3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3" fontId="17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left" vertical="top" wrapText="1"/>
    </xf>
    <xf numFmtId="4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left" vertical="top" wrapText="1" readingOrder="1"/>
    </xf>
    <xf numFmtId="1" fontId="3" fillId="0" borderId="0" xfId="0" applyNumberFormat="1" applyFont="1" applyAlignment="1">
      <alignment horizontal="center" vertical="top"/>
    </xf>
    <xf numFmtId="1" fontId="17" fillId="0" borderId="0" xfId="0" applyNumberFormat="1" applyFont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4" fontId="3" fillId="0" borderId="17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3" fillId="33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66" fillId="0" borderId="0" xfId="0" applyFont="1" applyAlignment="1">
      <alignment vertical="top"/>
    </xf>
    <xf numFmtId="0" fontId="18" fillId="0" borderId="0" xfId="49" applyFont="1" applyBorder="1" applyAlignment="1" applyProtection="1">
      <alignment horizontal="center"/>
      <protection hidden="1"/>
    </xf>
    <xf numFmtId="0" fontId="19" fillId="0" borderId="0" xfId="0" applyFont="1" applyAlignment="1">
      <alignment vertical="top"/>
    </xf>
    <xf numFmtId="0" fontId="5" fillId="0" borderId="13" xfId="0" applyFont="1" applyBorder="1" applyAlignment="1">
      <alignment horizontal="left"/>
    </xf>
    <xf numFmtId="4" fontId="12" fillId="0" borderId="13" xfId="49" applyNumberFormat="1" applyFont="1" applyBorder="1" applyAlignment="1" applyProtection="1">
      <alignment/>
      <protection hidden="1"/>
    </xf>
    <xf numFmtId="4" fontId="12" fillId="0" borderId="0" xfId="50" applyNumberFormat="1" applyFont="1" applyBorder="1" applyProtection="1">
      <alignment/>
      <protection hidden="1"/>
    </xf>
    <xf numFmtId="4" fontId="7" fillId="0" borderId="0" xfId="0" applyNumberFormat="1" applyFont="1" applyAlignment="1">
      <alignment horizontal="right" vertical="top"/>
    </xf>
    <xf numFmtId="0" fontId="5" fillId="0" borderId="0" xfId="49" applyFont="1" applyBorder="1" applyAlignment="1" applyProtection="1">
      <alignment horizontal="left"/>
      <protection hidden="1"/>
    </xf>
    <xf numFmtId="4" fontId="7" fillId="0" borderId="13" xfId="0" applyNumberFormat="1" applyFont="1" applyBorder="1" applyAlignment="1">
      <alignment horizontal="right" vertical="top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justify" vertical="center"/>
    </xf>
    <xf numFmtId="43" fontId="66" fillId="0" borderId="0" xfId="0" applyNumberFormat="1" applyFont="1" applyAlignment="1">
      <alignment/>
    </xf>
    <xf numFmtId="43" fontId="67" fillId="0" borderId="0" xfId="0" applyNumberFormat="1" applyFont="1" applyAlignment="1">
      <alignment/>
    </xf>
    <xf numFmtId="0" fontId="16" fillId="0" borderId="0" xfId="0" applyFont="1" applyAlignment="1">
      <alignment horizontal="left" vertical="top" wrapText="1" readingOrder="1"/>
    </xf>
    <xf numFmtId="0" fontId="16" fillId="0" borderId="0" xfId="0" applyFont="1" applyAlignment="1">
      <alignment horizontal="right" vertical="top" wrapText="1" readingOrder="1"/>
    </xf>
    <xf numFmtId="167" fontId="3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right" vertical="top"/>
    </xf>
    <xf numFmtId="1" fontId="17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4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 wrapText="1" readingOrder="1"/>
    </xf>
    <xf numFmtId="167" fontId="26" fillId="0" borderId="0" xfId="0" applyNumberFormat="1" applyFont="1" applyAlignment="1">
      <alignment horizontal="center" vertical="top"/>
    </xf>
    <xf numFmtId="4" fontId="16" fillId="0" borderId="0" xfId="0" applyNumberFormat="1" applyFont="1" applyAlignment="1">
      <alignment horizontal="right" vertical="top"/>
    </xf>
    <xf numFmtId="4" fontId="24" fillId="0" borderId="0" xfId="0" applyNumberFormat="1" applyFont="1" applyAlignment="1">
      <alignment vertical="top"/>
    </xf>
    <xf numFmtId="0" fontId="16" fillId="0" borderId="0" xfId="0" applyFont="1" applyAlignment="1">
      <alignment horizontal="left" vertical="top"/>
    </xf>
    <xf numFmtId="4" fontId="26" fillId="0" borderId="0" xfId="0" applyNumberFormat="1" applyFont="1" applyAlignment="1">
      <alignment horizontal="right" vertical="top"/>
    </xf>
    <xf numFmtId="0" fontId="26" fillId="0" borderId="0" xfId="0" applyFont="1" applyAlignment="1">
      <alignment horizontal="left" vertical="top"/>
    </xf>
    <xf numFmtId="4" fontId="19" fillId="0" borderId="0" xfId="0" applyNumberFormat="1" applyFont="1" applyAlignment="1">
      <alignment vertical="top"/>
    </xf>
    <xf numFmtId="0" fontId="27" fillId="0" borderId="0" xfId="50" applyFont="1" applyBorder="1" applyAlignment="1" applyProtection="1">
      <alignment horizontal="left"/>
      <protection hidden="1"/>
    </xf>
    <xf numFmtId="0" fontId="27" fillId="0" borderId="0" xfId="0" applyFont="1" applyAlignment="1">
      <alignment/>
    </xf>
    <xf numFmtId="0" fontId="10" fillId="0" borderId="0" xfId="0" applyFont="1" applyAlignment="1">
      <alignment horizontal="center" vertical="top" wrapText="1" readingOrder="1"/>
    </xf>
    <xf numFmtId="4" fontId="28" fillId="0" borderId="0" xfId="0" applyNumberFormat="1" applyFont="1" applyAlignment="1">
      <alignment horizontal="right" vertical="top"/>
    </xf>
    <xf numFmtId="175" fontId="10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left" vertical="top"/>
    </xf>
    <xf numFmtId="10" fontId="28" fillId="0" borderId="0" xfId="0" applyNumberFormat="1" applyFont="1" applyAlignment="1">
      <alignment horizontal="right" vertical="top"/>
    </xf>
    <xf numFmtId="4" fontId="11" fillId="0" borderId="0" xfId="0" applyNumberFormat="1" applyFont="1" applyAlignment="1">
      <alignment horizontal="right" vertical="top"/>
    </xf>
    <xf numFmtId="175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 wrapText="1"/>
    </xf>
    <xf numFmtId="4" fontId="11" fillId="33" borderId="0" xfId="0" applyNumberFormat="1" applyFont="1" applyFill="1" applyAlignment="1">
      <alignment horizontal="right" vertical="top"/>
    </xf>
    <xf numFmtId="10" fontId="11" fillId="0" borderId="0" xfId="0" applyNumberFormat="1" applyFont="1" applyAlignment="1">
      <alignment horizontal="right" vertical="top"/>
    </xf>
    <xf numFmtId="0" fontId="29" fillId="0" borderId="0" xfId="50" applyFont="1" applyBorder="1" applyAlignment="1" applyProtection="1">
      <alignment horizontal="left"/>
      <protection hidden="1"/>
    </xf>
    <xf numFmtId="0" fontId="10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29" fillId="0" borderId="0" xfId="0" applyFont="1" applyAlignment="1">
      <alignment/>
    </xf>
    <xf numFmtId="173" fontId="67" fillId="33" borderId="0" xfId="55" applyNumberFormat="1" applyFont="1" applyFill="1" applyAlignment="1">
      <alignment/>
    </xf>
    <xf numFmtId="0" fontId="67" fillId="0" borderId="0" xfId="0" applyFont="1" applyAlignment="1">
      <alignment horizontal="center"/>
    </xf>
    <xf numFmtId="1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 vertical="top" wrapText="1" readingOrder="1"/>
    </xf>
    <xf numFmtId="4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1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31" fillId="0" borderId="0" xfId="0" applyFont="1" applyAlignment="1">
      <alignment vertical="top"/>
    </xf>
    <xf numFmtId="0" fontId="6" fillId="33" borderId="0" xfId="49" applyFont="1" applyFill="1" applyAlignment="1">
      <alignment horizontal="center" vertical="top"/>
      <protection/>
    </xf>
    <xf numFmtId="0" fontId="8" fillId="0" borderId="0" xfId="49" applyFont="1" applyAlignment="1">
      <alignment horizontal="center" vertical="top"/>
      <protection/>
    </xf>
    <xf numFmtId="0" fontId="6" fillId="0" borderId="0" xfId="49" applyFont="1" applyAlignment="1">
      <alignment horizontal="center" vertical="top"/>
      <protection/>
    </xf>
    <xf numFmtId="0" fontId="67" fillId="0" borderId="0" xfId="0" applyFont="1" applyAlignment="1">
      <alignment horizontal="center"/>
    </xf>
    <xf numFmtId="43" fontId="67" fillId="0" borderId="0" xfId="55" applyFont="1" applyAlignment="1">
      <alignment horizontal="center"/>
    </xf>
    <xf numFmtId="0" fontId="10" fillId="0" borderId="0" xfId="49" applyFont="1" applyAlignment="1">
      <alignment horizontal="center" vertical="top" wrapText="1" readingOrder="1"/>
      <protection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 readingOrder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9" fillId="33" borderId="0" xfId="0" applyFont="1" applyFill="1" applyAlignment="1">
      <alignment horizontal="center" vertical="top" wrapText="1" readingOrder="1"/>
    </xf>
    <xf numFmtId="0" fontId="3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 readingOrder="1"/>
    </xf>
    <xf numFmtId="0" fontId="10" fillId="0" borderId="0" xfId="0" applyFont="1" applyAlignment="1">
      <alignment horizontal="left" vertical="top" wrapText="1" readingOrder="1"/>
    </xf>
    <xf numFmtId="0" fontId="10" fillId="0" borderId="18" xfId="0" applyFont="1" applyBorder="1" applyAlignment="1">
      <alignment horizontal="center" vertical="top" wrapText="1" readingOrder="1"/>
    </xf>
    <xf numFmtId="0" fontId="10" fillId="0" borderId="20" xfId="0" applyFont="1" applyBorder="1" applyAlignment="1">
      <alignment horizontal="center" vertical="top" wrapText="1" readingOrder="1"/>
    </xf>
    <xf numFmtId="0" fontId="10" fillId="0" borderId="19" xfId="0" applyFont="1" applyBorder="1" applyAlignment="1">
      <alignment horizontal="center" vertical="top" wrapText="1" readingOrder="1"/>
    </xf>
    <xf numFmtId="0" fontId="10" fillId="0" borderId="21" xfId="0" applyFont="1" applyBorder="1" applyAlignment="1">
      <alignment horizontal="justify" vertical="center" wrapText="1" readingOrder="1"/>
    </xf>
    <xf numFmtId="0" fontId="10" fillId="0" borderId="0" xfId="0" applyFont="1" applyAlignment="1">
      <alignment horizontal="justify" vertical="center" wrapText="1" readingOrder="1"/>
    </xf>
    <xf numFmtId="0" fontId="11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left" vertical="top" wrapText="1"/>
    </xf>
    <xf numFmtId="4" fontId="10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0" fontId="6" fillId="33" borderId="0" xfId="0" applyFont="1" applyFill="1" applyAlignment="1">
      <alignment horizontal="center" vertical="top" wrapText="1" readingOrder="1"/>
    </xf>
    <xf numFmtId="0" fontId="65" fillId="0" borderId="0" xfId="0" applyFont="1" applyAlignment="1">
      <alignment horizontal="center" vertical="top"/>
    </xf>
    <xf numFmtId="0" fontId="3" fillId="0" borderId="18" xfId="0" applyFont="1" applyBorder="1" applyAlignment="1">
      <alignment horizontal="center" vertical="top" wrapText="1" readingOrder="1"/>
    </xf>
    <xf numFmtId="0" fontId="3" fillId="0" borderId="20" xfId="0" applyFont="1" applyBorder="1" applyAlignment="1">
      <alignment horizontal="center" vertical="top" wrapText="1" readingOrder="1"/>
    </xf>
    <xf numFmtId="0" fontId="3" fillId="0" borderId="19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 wrapText="1" readingOrder="1"/>
    </xf>
    <xf numFmtId="4" fontId="17" fillId="0" borderId="0" xfId="0" applyNumberFormat="1" applyFont="1" applyAlignment="1">
      <alignment horizontal="right" vertical="top"/>
    </xf>
    <xf numFmtId="0" fontId="18" fillId="0" borderId="0" xfId="49" applyFont="1" applyBorder="1" applyAlignment="1" applyProtection="1">
      <alignment horizontal="center"/>
      <protection hidden="1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 wrapText="1" readingOrder="1"/>
    </xf>
    <xf numFmtId="0" fontId="17" fillId="0" borderId="0" xfId="0" applyFont="1" applyAlignment="1">
      <alignment horizontal="left" vertical="top" wrapText="1" readingOrder="1"/>
    </xf>
    <xf numFmtId="4" fontId="17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 readingOrder="1"/>
    </xf>
    <xf numFmtId="0" fontId="3" fillId="0" borderId="18" xfId="0" applyFont="1" applyBorder="1" applyAlignment="1">
      <alignment horizontal="center" vertical="top" wrapText="1" readingOrder="1"/>
    </xf>
    <xf numFmtId="0" fontId="3" fillId="0" borderId="20" xfId="0" applyFont="1" applyBorder="1" applyAlignment="1">
      <alignment horizontal="center" vertical="top" wrapText="1" readingOrder="1"/>
    </xf>
    <xf numFmtId="0" fontId="3" fillId="0" borderId="19" xfId="0" applyFont="1" applyBorder="1" applyAlignment="1">
      <alignment horizontal="center" vertical="top" wrapText="1" readingOrder="1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9" fillId="33" borderId="0" xfId="0" applyFont="1" applyFill="1" applyAlignment="1">
      <alignment horizontal="center" vertical="top" wrapText="1" readingOrder="1"/>
    </xf>
    <xf numFmtId="0" fontId="17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 vertical="top" wrapText="1" readingOrder="1"/>
    </xf>
    <xf numFmtId="0" fontId="19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161925</xdr:rowOff>
    </xdr:from>
    <xdr:to>
      <xdr:col>1</xdr:col>
      <xdr:colOff>838200</xdr:colOff>
      <xdr:row>5</xdr:row>
      <xdr:rowOff>9525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61925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66675</xdr:rowOff>
    </xdr:from>
    <xdr:to>
      <xdr:col>2</xdr:col>
      <xdr:colOff>533400</xdr:colOff>
      <xdr:row>6</xdr:row>
      <xdr:rowOff>66675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47650"/>
          <a:ext cx="990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390525</xdr:colOff>
      <xdr:row>2</xdr:row>
      <xdr:rowOff>180975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95250</xdr:rowOff>
    </xdr:from>
    <xdr:to>
      <xdr:col>1</xdr:col>
      <xdr:colOff>628650</xdr:colOff>
      <xdr:row>3</xdr:row>
      <xdr:rowOff>47625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525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161925</xdr:rowOff>
    </xdr:from>
    <xdr:to>
      <xdr:col>0</xdr:col>
      <xdr:colOff>1285875</xdr:colOff>
      <xdr:row>7</xdr:row>
      <xdr:rowOff>66675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19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619125</xdr:colOff>
      <xdr:row>2</xdr:row>
      <xdr:rowOff>142875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85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114300</xdr:rowOff>
    </xdr:from>
    <xdr:to>
      <xdr:col>0</xdr:col>
      <xdr:colOff>723900</xdr:colOff>
      <xdr:row>3</xdr:row>
      <xdr:rowOff>123825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161925</xdr:rowOff>
    </xdr:from>
    <xdr:to>
      <xdr:col>0</xdr:col>
      <xdr:colOff>1076325</xdr:colOff>
      <xdr:row>6</xdr:row>
      <xdr:rowOff>47625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61925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514350</xdr:colOff>
      <xdr:row>3</xdr:row>
      <xdr:rowOff>104775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904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7.28125" style="27" bestFit="1" customWidth="1"/>
    <col min="2" max="2" width="39.7109375" style="27" customWidth="1"/>
    <col min="3" max="4" width="15.8515625" style="27" bestFit="1" customWidth="1"/>
    <col min="5" max="5" width="15.7109375" style="27" bestFit="1" customWidth="1"/>
    <col min="6" max="6" width="14.8515625" style="27" bestFit="1" customWidth="1"/>
    <col min="7" max="7" width="15.8515625" style="27" bestFit="1" customWidth="1"/>
    <col min="8" max="8" width="14.8515625" style="27" bestFit="1" customWidth="1"/>
    <col min="9" max="9" width="15.8515625" style="27" bestFit="1" customWidth="1"/>
    <col min="10" max="10" width="13.7109375" style="27" bestFit="1" customWidth="1"/>
    <col min="11" max="11" width="15.7109375" style="27" bestFit="1" customWidth="1"/>
    <col min="12" max="12" width="9.140625" style="27" customWidth="1"/>
    <col min="13" max="13" width="11.7109375" style="27" bestFit="1" customWidth="1"/>
    <col min="14" max="16384" width="9.140625" style="27" customWidth="1"/>
  </cols>
  <sheetData>
    <row r="1" spans="1:11" ht="12.75">
      <c r="A1" s="126" t="s">
        <v>483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2.75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1.25">
      <c r="A3" s="127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2" ht="11.25">
      <c r="A4" s="28"/>
      <c r="B4" s="28"/>
    </row>
    <row r="5" spans="1:11" ht="11.25">
      <c r="A5" s="125" t="s">
        <v>517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ht="11.25"/>
    <row r="7" spans="1:11" ht="11.25">
      <c r="A7" s="130" t="s">
        <v>3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9" ht="11.25">
      <c r="A8" s="28"/>
      <c r="B8" s="28"/>
      <c r="C8" s="34"/>
      <c r="D8" s="34"/>
      <c r="E8" s="128" t="s">
        <v>470</v>
      </c>
      <c r="F8" s="128"/>
      <c r="G8" s="128"/>
      <c r="H8" s="128"/>
      <c r="I8" s="128"/>
    </row>
    <row r="9" spans="1:9" ht="22.5">
      <c r="A9" s="29" t="s">
        <v>5</v>
      </c>
      <c r="B9" s="29" t="s">
        <v>6</v>
      </c>
      <c r="C9" s="37" t="s">
        <v>469</v>
      </c>
      <c r="D9" s="37" t="s">
        <v>472</v>
      </c>
      <c r="E9" s="37" t="s">
        <v>471</v>
      </c>
      <c r="F9" s="37" t="s">
        <v>473</v>
      </c>
      <c r="G9" s="37" t="s">
        <v>478</v>
      </c>
      <c r="H9" s="37" t="s">
        <v>474</v>
      </c>
      <c r="I9" s="37" t="s">
        <v>479</v>
      </c>
    </row>
    <row r="10" spans="1:12" ht="11.25">
      <c r="A10" s="30">
        <v>1</v>
      </c>
      <c r="B10" s="31" t="s">
        <v>7</v>
      </c>
      <c r="C10" s="38">
        <v>219157458</v>
      </c>
      <c r="D10" s="38">
        <v>219157458</v>
      </c>
      <c r="E10" s="38">
        <f>E11+E46</f>
        <v>41605321.06</v>
      </c>
      <c r="F10" s="43">
        <f>(E10/D10)</f>
        <v>0.18984214107831093</v>
      </c>
      <c r="G10" s="38">
        <f>G11+G46</f>
        <v>236253051.07999998</v>
      </c>
      <c r="H10" s="43">
        <f>(G10/D10)</f>
        <v>1.0780059836247964</v>
      </c>
      <c r="I10" s="38">
        <f>C10-G10</f>
        <v>-17095593.079999983</v>
      </c>
      <c r="J10" s="35"/>
      <c r="K10" s="35"/>
      <c r="L10" s="35"/>
    </row>
    <row r="11" spans="1:12" ht="11.25">
      <c r="A11" s="30">
        <v>2</v>
      </c>
      <c r="B11" s="31" t="s">
        <v>8</v>
      </c>
      <c r="C11" s="38">
        <f>C12+C16+C19+C25+C29+C33+C34+C41</f>
        <v>215076158</v>
      </c>
      <c r="D11" s="38">
        <f>D12+D16+D19+D25+D29+D33+D34+D41</f>
        <v>215076158</v>
      </c>
      <c r="E11" s="38">
        <f>E12+E16+E19+E25+E29+E33+E34+E41</f>
        <v>39348306.620000005</v>
      </c>
      <c r="F11" s="43">
        <f>(E11/D11)</f>
        <v>0.18295057427983255</v>
      </c>
      <c r="G11" s="38">
        <f>G12+G16+G19+G25+G29+G33+G34+G41</f>
        <v>229082195.1</v>
      </c>
      <c r="H11" s="43">
        <f aca="true" t="shared" si="0" ref="H11:H21">(G11/D11)</f>
        <v>1.0651212911288848</v>
      </c>
      <c r="I11" s="38">
        <f>I12+I16+I19+I25+I29+I33+I34+I41</f>
        <v>-14006037.100000001</v>
      </c>
      <c r="J11" s="35"/>
      <c r="K11" s="35"/>
      <c r="L11" s="35"/>
    </row>
    <row r="12" spans="1:12" ht="11.25">
      <c r="A12" s="32">
        <v>3</v>
      </c>
      <c r="B12" s="33" t="s">
        <v>9</v>
      </c>
      <c r="C12" s="35">
        <f>C13+C14</f>
        <v>40970965</v>
      </c>
      <c r="D12" s="35">
        <f>D13+D14</f>
        <v>40970965</v>
      </c>
      <c r="E12" s="35">
        <f>E13+E14</f>
        <v>6817013.949999999</v>
      </c>
      <c r="F12" s="42">
        <f>(E12/D12)</f>
        <v>0.16638646295004278</v>
      </c>
      <c r="G12" s="35">
        <f>G13+G14</f>
        <v>42724016.519999996</v>
      </c>
      <c r="H12" s="42">
        <f t="shared" si="0"/>
        <v>1.0427876551113697</v>
      </c>
      <c r="I12" s="35">
        <f>I13+I14</f>
        <v>-1753051.5199999982</v>
      </c>
      <c r="J12" s="35"/>
      <c r="K12" s="35"/>
      <c r="L12" s="35"/>
    </row>
    <row r="13" spans="1:12" ht="11.25">
      <c r="A13" s="32">
        <v>4</v>
      </c>
      <c r="B13" s="33" t="s">
        <v>10</v>
      </c>
      <c r="C13" s="35">
        <v>38558875</v>
      </c>
      <c r="D13" s="35">
        <v>38558875</v>
      </c>
      <c r="E13" s="35">
        <v>6578176.27</v>
      </c>
      <c r="F13" s="42">
        <f>(E13/D13)</f>
        <v>0.17060083495693273</v>
      </c>
      <c r="G13" s="35">
        <v>40767123.08</v>
      </c>
      <c r="H13" s="42">
        <f t="shared" si="0"/>
        <v>1.0572695152542702</v>
      </c>
      <c r="I13" s="35">
        <f>C13-G13</f>
        <v>-2208248.079999998</v>
      </c>
      <c r="J13" s="35"/>
      <c r="K13" s="35"/>
      <c r="L13" s="35"/>
    </row>
    <row r="14" spans="1:12" ht="11.25">
      <c r="A14" s="32">
        <v>5</v>
      </c>
      <c r="B14" s="33" t="s">
        <v>11</v>
      </c>
      <c r="C14" s="35">
        <v>2412090</v>
      </c>
      <c r="D14" s="35">
        <v>2412090</v>
      </c>
      <c r="E14" s="35">
        <v>238837.68</v>
      </c>
      <c r="F14" s="42">
        <f>(E14/D14)</f>
        <v>0.09901690235438976</v>
      </c>
      <c r="G14" s="35">
        <v>1956893.44</v>
      </c>
      <c r="H14" s="42">
        <f t="shared" si="0"/>
        <v>0.8112854163816441</v>
      </c>
      <c r="I14" s="35">
        <f>C14-G14</f>
        <v>455196.56000000006</v>
      </c>
      <c r="J14" s="35"/>
      <c r="K14" s="35"/>
      <c r="L14" s="35"/>
    </row>
    <row r="15" spans="1:12" ht="11.25">
      <c r="A15" s="32">
        <v>6</v>
      </c>
      <c r="B15" s="33" t="s">
        <v>12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5"/>
      <c r="K15" s="35"/>
      <c r="L15" s="35"/>
    </row>
    <row r="16" spans="1:12" ht="11.25">
      <c r="A16" s="32">
        <v>7</v>
      </c>
      <c r="B16" s="33" t="s">
        <v>13</v>
      </c>
      <c r="C16" s="35">
        <v>9065100</v>
      </c>
      <c r="D16" s="35">
        <v>9065100</v>
      </c>
      <c r="E16" s="35">
        <f>E17+E18</f>
        <v>2060893.71</v>
      </c>
      <c r="F16" s="42">
        <f>(E16/D16)</f>
        <v>0.22734373696925572</v>
      </c>
      <c r="G16" s="35">
        <f>G17+G18</f>
        <v>9766189.83</v>
      </c>
      <c r="H16" s="42">
        <f t="shared" si="0"/>
        <v>1.0773394479928518</v>
      </c>
      <c r="I16" s="35">
        <f>C16-G16</f>
        <v>-701089.8300000001</v>
      </c>
      <c r="J16" s="35"/>
      <c r="K16" s="35"/>
      <c r="L16" s="35"/>
    </row>
    <row r="17" spans="1:12" ht="11.25">
      <c r="A17" s="32">
        <v>8</v>
      </c>
      <c r="B17" s="33" t="s">
        <v>14</v>
      </c>
      <c r="C17" s="35">
        <v>7185100</v>
      </c>
      <c r="D17" s="35">
        <v>7185100</v>
      </c>
      <c r="E17" s="35">
        <v>1720446.25</v>
      </c>
      <c r="F17" s="42">
        <f>(E17/D17)</f>
        <v>0.23944638905512797</v>
      </c>
      <c r="G17" s="35">
        <v>7780767.9</v>
      </c>
      <c r="H17" s="42">
        <f t="shared" si="0"/>
        <v>1.0829032163783385</v>
      </c>
      <c r="I17" s="35">
        <f>C17-G17</f>
        <v>-595667.9000000004</v>
      </c>
      <c r="J17" s="35"/>
      <c r="K17" s="35"/>
      <c r="L17" s="35"/>
    </row>
    <row r="18" spans="1:12" ht="11.25">
      <c r="A18" s="32">
        <v>9</v>
      </c>
      <c r="B18" s="33" t="s">
        <v>15</v>
      </c>
      <c r="C18" s="35">
        <f>C16-C17</f>
        <v>1880000</v>
      </c>
      <c r="D18" s="35">
        <f>D16-D17</f>
        <v>1880000</v>
      </c>
      <c r="E18" s="35">
        <v>340447.46</v>
      </c>
      <c r="F18" s="42">
        <f>(E18/D18)</f>
        <v>0.18108907446808511</v>
      </c>
      <c r="G18" s="35">
        <v>1985421.93</v>
      </c>
      <c r="H18" s="42">
        <f t="shared" si="0"/>
        <v>1.056075494680851</v>
      </c>
      <c r="I18" s="35">
        <f>C18-G18</f>
        <v>-105421.92999999993</v>
      </c>
      <c r="J18" s="35"/>
      <c r="K18" s="35"/>
      <c r="L18" s="35"/>
    </row>
    <row r="19" spans="1:12" ht="11.25">
      <c r="A19" s="32">
        <v>10</v>
      </c>
      <c r="B19" s="33" t="s">
        <v>16</v>
      </c>
      <c r="C19" s="35">
        <f>C20+C21</f>
        <v>5308458</v>
      </c>
      <c r="D19" s="35">
        <f>D20+D21</f>
        <v>5308458</v>
      </c>
      <c r="E19" s="35">
        <f>E20+E21</f>
        <v>-220829.82000000007</v>
      </c>
      <c r="F19" s="42">
        <f>(E19/D19)</f>
        <v>-0.04159961706393835</v>
      </c>
      <c r="G19" s="35">
        <f>G20+G21</f>
        <v>-349275.31999999937</v>
      </c>
      <c r="H19" s="42">
        <f t="shared" si="0"/>
        <v>-0.065796003283816</v>
      </c>
      <c r="I19" s="35">
        <f>C19-G19</f>
        <v>5657733.319999999</v>
      </c>
      <c r="J19" s="35"/>
      <c r="K19" s="35"/>
      <c r="L19" s="35"/>
    </row>
    <row r="20" spans="1:12" ht="11.25">
      <c r="A20" s="32">
        <v>11</v>
      </c>
      <c r="B20" s="33" t="s">
        <v>17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5"/>
      <c r="K20" s="35"/>
      <c r="L20" s="35"/>
    </row>
    <row r="21" spans="1:12" ht="11.25">
      <c r="A21" s="32">
        <v>12</v>
      </c>
      <c r="B21" s="33" t="s">
        <v>18</v>
      </c>
      <c r="C21" s="35">
        <v>5308458</v>
      </c>
      <c r="D21" s="35">
        <v>5308458</v>
      </c>
      <c r="E21" s="35">
        <f>1143776.53-1364606.35</f>
        <v>-220829.82000000007</v>
      </c>
      <c r="F21" s="42">
        <f>(E21/D21)</f>
        <v>-0.04159961706393835</v>
      </c>
      <c r="G21" s="35">
        <f>5221674.11-5570949.43</f>
        <v>-349275.31999999937</v>
      </c>
      <c r="H21" s="42">
        <f t="shared" si="0"/>
        <v>-0.065796003283816</v>
      </c>
      <c r="I21" s="35">
        <f>C21-G21</f>
        <v>5657733.319999999</v>
      </c>
      <c r="J21" s="35"/>
      <c r="K21" s="35"/>
      <c r="L21" s="35"/>
    </row>
    <row r="22" spans="1:12" ht="11.25">
      <c r="A22" s="32">
        <v>13</v>
      </c>
      <c r="B22" s="33" t="s">
        <v>19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5"/>
      <c r="K22" s="35"/>
      <c r="L22" s="35"/>
    </row>
    <row r="23" spans="1:12" ht="11.25">
      <c r="A23" s="32">
        <v>14</v>
      </c>
      <c r="B23" s="33" t="s">
        <v>20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5"/>
      <c r="K23" s="35"/>
      <c r="L23" s="35"/>
    </row>
    <row r="24" spans="1:12" ht="11.25">
      <c r="A24" s="32">
        <v>15</v>
      </c>
      <c r="B24" s="33" t="s">
        <v>21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5"/>
      <c r="K24" s="35"/>
      <c r="L24" s="35"/>
    </row>
    <row r="25" spans="1:12" ht="11.25">
      <c r="A25" s="32">
        <v>16</v>
      </c>
      <c r="B25" s="33" t="s">
        <v>22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5"/>
      <c r="K25" s="35"/>
      <c r="L25" s="35"/>
    </row>
    <row r="26" spans="1:12" ht="11.25">
      <c r="A26" s="32">
        <v>17</v>
      </c>
      <c r="B26" s="33" t="s">
        <v>23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5"/>
      <c r="K26" s="35"/>
      <c r="L26" s="35"/>
    </row>
    <row r="27" spans="1:12" ht="11.25">
      <c r="A27" s="32">
        <v>18</v>
      </c>
      <c r="B27" s="33" t="s">
        <v>24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5"/>
      <c r="K27" s="35"/>
      <c r="L27" s="35"/>
    </row>
    <row r="28" spans="1:12" ht="11.25">
      <c r="A28" s="32">
        <v>19</v>
      </c>
      <c r="B28" s="33" t="s">
        <v>25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5"/>
      <c r="K28" s="35"/>
      <c r="L28" s="35"/>
    </row>
    <row r="29" spans="1:12" ht="11.25">
      <c r="A29" s="32">
        <v>20</v>
      </c>
      <c r="B29" s="33" t="s">
        <v>26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5"/>
      <c r="K29" s="35"/>
      <c r="L29" s="35"/>
    </row>
    <row r="30" spans="1:12" ht="11.25">
      <c r="A30" s="32">
        <v>21</v>
      </c>
      <c r="B30" s="33" t="s">
        <v>27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5"/>
      <c r="K30" s="35"/>
      <c r="L30" s="35"/>
    </row>
    <row r="31" spans="1:12" ht="11.25">
      <c r="A31" s="32">
        <v>22</v>
      </c>
      <c r="B31" s="33" t="s">
        <v>28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5"/>
      <c r="K31" s="35"/>
      <c r="L31" s="35"/>
    </row>
    <row r="32" spans="1:12" ht="11.25">
      <c r="A32" s="32">
        <v>23</v>
      </c>
      <c r="B32" s="33" t="s">
        <v>29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5"/>
      <c r="K32" s="35"/>
      <c r="L32" s="35"/>
    </row>
    <row r="33" spans="1:12" ht="11.25">
      <c r="A33" s="32">
        <v>24</v>
      </c>
      <c r="B33" s="33" t="s">
        <v>30</v>
      </c>
      <c r="C33" s="35">
        <v>568150</v>
      </c>
      <c r="D33" s="35">
        <v>568150</v>
      </c>
      <c r="E33" s="35">
        <v>86553.08</v>
      </c>
      <c r="F33" s="42">
        <f>(E33/D33)</f>
        <v>0.15234195194930916</v>
      </c>
      <c r="G33" s="35">
        <v>522530.14</v>
      </c>
      <c r="H33" s="42">
        <f>(G33/D33)</f>
        <v>0.9197045498547919</v>
      </c>
      <c r="I33" s="35">
        <f>C33-G33</f>
        <v>45619.859999999986</v>
      </c>
      <c r="J33" s="35"/>
      <c r="K33" s="35"/>
      <c r="L33" s="35"/>
    </row>
    <row r="34" spans="1:12" ht="11.25">
      <c r="A34" s="32">
        <v>25</v>
      </c>
      <c r="B34" s="33" t="s">
        <v>31</v>
      </c>
      <c r="C34" s="35">
        <v>150920085</v>
      </c>
      <c r="D34" s="35">
        <v>150920085</v>
      </c>
      <c r="E34" s="35">
        <f>28896377.99-107976.95</f>
        <v>28788401.04</v>
      </c>
      <c r="F34" s="42">
        <f>(E34/D34)</f>
        <v>0.19075261612793287</v>
      </c>
      <c r="G34" s="35">
        <f>168267035.59+120000</f>
        <v>168387035.59</v>
      </c>
      <c r="H34" s="42">
        <f>(G34/D34)</f>
        <v>1.1157364216300303</v>
      </c>
      <c r="I34" s="35">
        <f>C34-G34</f>
        <v>-17466950.590000004</v>
      </c>
      <c r="J34" s="35"/>
      <c r="K34" s="35"/>
      <c r="L34" s="35"/>
    </row>
    <row r="35" spans="1:12" ht="11.25">
      <c r="A35" s="32">
        <v>26</v>
      </c>
      <c r="B35" s="33" t="s">
        <v>32</v>
      </c>
      <c r="C35" s="35">
        <v>146294340</v>
      </c>
      <c r="D35" s="35">
        <v>146294340</v>
      </c>
      <c r="E35" s="35">
        <v>27357537.23</v>
      </c>
      <c r="F35" s="42">
        <f>(E35/D35)</f>
        <v>0.18700338803264707</v>
      </c>
      <c r="G35" s="35">
        <v>162638752.62</v>
      </c>
      <c r="H35" s="42">
        <f>(G35/D35)</f>
        <v>1.1117227954273556</v>
      </c>
      <c r="I35" s="35">
        <f>C35-G35</f>
        <v>-16344412.620000005</v>
      </c>
      <c r="J35" s="35"/>
      <c r="K35" s="35"/>
      <c r="L35" s="35"/>
    </row>
    <row r="36" spans="1:12" ht="11.25">
      <c r="A36" s="32">
        <v>27</v>
      </c>
      <c r="B36" s="33" t="s">
        <v>33</v>
      </c>
      <c r="C36" s="35">
        <v>250000</v>
      </c>
      <c r="D36" s="35">
        <v>250000</v>
      </c>
      <c r="E36" s="35">
        <v>307871.58</v>
      </c>
      <c r="F36" s="42">
        <f>(E36/D36)</f>
        <v>1.2314863200000001</v>
      </c>
      <c r="G36" s="35">
        <v>393026.42</v>
      </c>
      <c r="H36" s="42">
        <f>(G36/D36)</f>
        <v>1.57210568</v>
      </c>
      <c r="I36" s="35">
        <f>C36-G36</f>
        <v>-143026.41999999998</v>
      </c>
      <c r="J36" s="35"/>
      <c r="K36" s="35"/>
      <c r="L36" s="35"/>
    </row>
    <row r="37" spans="1:12" ht="11.25">
      <c r="A37" s="32">
        <v>28</v>
      </c>
      <c r="B37" s="33" t="s">
        <v>34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5"/>
      <c r="K37" s="35"/>
      <c r="L37" s="35"/>
    </row>
    <row r="38" spans="1:12" ht="11.25">
      <c r="A38" s="32">
        <v>29</v>
      </c>
      <c r="B38" s="33" t="s">
        <v>35</v>
      </c>
      <c r="C38" s="35">
        <v>50400</v>
      </c>
      <c r="D38" s="35">
        <v>50400</v>
      </c>
      <c r="E38" s="36">
        <v>12100</v>
      </c>
      <c r="F38" s="36">
        <v>0</v>
      </c>
      <c r="G38" s="35">
        <v>37795</v>
      </c>
      <c r="H38" s="42">
        <f>(G38/D38)</f>
        <v>0.7499007936507937</v>
      </c>
      <c r="I38" s="35">
        <f>C38-G38</f>
        <v>12605</v>
      </c>
      <c r="J38" s="35"/>
      <c r="K38" s="35"/>
      <c r="L38" s="35"/>
    </row>
    <row r="39" spans="1:12" ht="11.25">
      <c r="A39" s="32">
        <v>30</v>
      </c>
      <c r="B39" s="33" t="s">
        <v>36</v>
      </c>
      <c r="C39" s="35">
        <v>4325345</v>
      </c>
      <c r="D39" s="35">
        <v>4325345</v>
      </c>
      <c r="E39" s="35">
        <v>1218869.18</v>
      </c>
      <c r="F39" s="42">
        <f>(E39/D39)</f>
        <v>0.28179698498038885</v>
      </c>
      <c r="G39" s="35">
        <v>5317461.55</v>
      </c>
      <c r="H39" s="42">
        <f>(G39/D39)</f>
        <v>1.229372813035723</v>
      </c>
      <c r="I39" s="35">
        <f>C39-G39</f>
        <v>-992116.5499999998</v>
      </c>
      <c r="J39" s="35"/>
      <c r="K39" s="35"/>
      <c r="L39" s="35"/>
    </row>
    <row r="40" spans="1:12" ht="11.25">
      <c r="A40" s="32">
        <v>31</v>
      </c>
      <c r="B40" s="33" t="s">
        <v>37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5"/>
      <c r="K40" s="35"/>
      <c r="L40" s="35"/>
    </row>
    <row r="41" spans="1:12" ht="11.25">
      <c r="A41" s="32">
        <v>32</v>
      </c>
      <c r="B41" s="33" t="s">
        <v>38</v>
      </c>
      <c r="C41" s="35">
        <f>C42+C43+C44+C45</f>
        <v>8243400</v>
      </c>
      <c r="D41" s="35">
        <v>8243400</v>
      </c>
      <c r="E41" s="35">
        <f>E42+E43+E44+E45</f>
        <v>1816274.6600000001</v>
      </c>
      <c r="F41" s="42">
        <f>(E41/D41)</f>
        <v>0.22033076885751027</v>
      </c>
      <c r="G41" s="35">
        <f>G42+G43+G44+G45</f>
        <v>8031698.34</v>
      </c>
      <c r="H41" s="42">
        <f>(G41/D41)</f>
        <v>0.974318647645389</v>
      </c>
      <c r="I41" s="35">
        <f aca="true" t="shared" si="1" ref="I41:I50">C41-G41</f>
        <v>211701.66000000015</v>
      </c>
      <c r="J41" s="35"/>
      <c r="K41" s="35"/>
      <c r="L41" s="35"/>
    </row>
    <row r="42" spans="1:12" ht="11.25">
      <c r="A42" s="32">
        <v>33</v>
      </c>
      <c r="B42" s="33" t="s">
        <v>39</v>
      </c>
      <c r="C42" s="35">
        <v>2611350</v>
      </c>
      <c r="D42" s="35">
        <v>2611350</v>
      </c>
      <c r="E42" s="35">
        <v>589578.51</v>
      </c>
      <c r="F42" s="42">
        <f>(E42/D42)</f>
        <v>0.22577536906197945</v>
      </c>
      <c r="G42" s="35">
        <v>2952485.72</v>
      </c>
      <c r="H42" s="42">
        <f>(G42/D42)</f>
        <v>1.1306357707699084</v>
      </c>
      <c r="I42" s="35">
        <f t="shared" si="1"/>
        <v>-341135.7200000002</v>
      </c>
      <c r="J42" s="35"/>
      <c r="K42" s="35"/>
      <c r="L42" s="35"/>
    </row>
    <row r="43" spans="1:12" ht="11.25">
      <c r="A43" s="32">
        <v>34</v>
      </c>
      <c r="B43" s="33" t="s">
        <v>40</v>
      </c>
      <c r="C43" s="36">
        <v>0</v>
      </c>
      <c r="D43" s="36">
        <v>0</v>
      </c>
      <c r="E43" s="35">
        <v>19941.03</v>
      </c>
      <c r="F43" s="36">
        <v>0</v>
      </c>
      <c r="G43" s="35">
        <v>178816.04</v>
      </c>
      <c r="H43" s="36">
        <v>0</v>
      </c>
      <c r="I43" s="35">
        <f t="shared" si="1"/>
        <v>-178816.04</v>
      </c>
      <c r="J43" s="35"/>
      <c r="K43" s="35"/>
      <c r="L43" s="35"/>
    </row>
    <row r="44" spans="1:12" ht="11.25">
      <c r="A44" s="32">
        <v>35</v>
      </c>
      <c r="B44" s="33" t="s">
        <v>41</v>
      </c>
      <c r="C44" s="35">
        <v>5400000</v>
      </c>
      <c r="D44" s="35">
        <v>5400000</v>
      </c>
      <c r="E44" s="35">
        <v>1117209.99</v>
      </c>
      <c r="F44" s="42">
        <f>(E44/D44)</f>
        <v>0.2068907388888889</v>
      </c>
      <c r="G44" s="35">
        <v>4465636.35</v>
      </c>
      <c r="H44" s="42">
        <f>(G44/D44)</f>
        <v>0.8269696944444443</v>
      </c>
      <c r="I44" s="35">
        <f t="shared" si="1"/>
        <v>934363.6500000004</v>
      </c>
      <c r="J44" s="35"/>
      <c r="K44" s="35"/>
      <c r="L44" s="35"/>
    </row>
    <row r="45" spans="1:12" ht="11.25">
      <c r="A45" s="32">
        <v>36</v>
      </c>
      <c r="B45" s="33" t="s">
        <v>42</v>
      </c>
      <c r="C45" s="35">
        <v>232050</v>
      </c>
      <c r="D45" s="35">
        <v>232050</v>
      </c>
      <c r="E45" s="35">
        <v>89545.13</v>
      </c>
      <c r="F45" s="42">
        <f>(E45/D45)</f>
        <v>0.38588722258134023</v>
      </c>
      <c r="G45" s="35">
        <v>434760.23</v>
      </c>
      <c r="H45" s="42">
        <f>(G45/D45)</f>
        <v>1.8735627235509589</v>
      </c>
      <c r="I45" s="35">
        <f t="shared" si="1"/>
        <v>-202710.22999999998</v>
      </c>
      <c r="J45" s="35"/>
      <c r="K45" s="35"/>
      <c r="L45" s="35"/>
    </row>
    <row r="46" spans="1:12" ht="11.25">
      <c r="A46" s="30">
        <v>37</v>
      </c>
      <c r="B46" s="31" t="s">
        <v>43</v>
      </c>
      <c r="C46" s="38">
        <v>4081300</v>
      </c>
      <c r="D46" s="38">
        <v>4081300</v>
      </c>
      <c r="E46" s="38">
        <f>E47+E54</f>
        <v>2257014.4400000004</v>
      </c>
      <c r="F46" s="43">
        <f>(E46/D46)</f>
        <v>0.5530136084090854</v>
      </c>
      <c r="G46" s="38">
        <f>G47+G54</f>
        <v>7170855.98</v>
      </c>
      <c r="H46" s="42">
        <f>(G46/D46)</f>
        <v>1.7570029108372334</v>
      </c>
      <c r="I46" s="38">
        <f t="shared" si="1"/>
        <v>-3089555.9800000004</v>
      </c>
      <c r="J46" s="35"/>
      <c r="K46" s="35"/>
      <c r="L46" s="35"/>
    </row>
    <row r="47" spans="1:12" ht="11.25">
      <c r="A47" s="32">
        <v>38</v>
      </c>
      <c r="B47" s="33" t="s">
        <v>44</v>
      </c>
      <c r="C47" s="35">
        <f>C48+C49</f>
        <v>1501000</v>
      </c>
      <c r="D47" s="35">
        <f>D48+D49</f>
        <v>1501000</v>
      </c>
      <c r="E47" s="36">
        <f>E48+E49</f>
        <v>107976.95</v>
      </c>
      <c r="F47" s="42">
        <f>(E47/D47)</f>
        <v>0.07193667554963358</v>
      </c>
      <c r="G47" s="35">
        <f>G48+G49</f>
        <v>978585.65</v>
      </c>
      <c r="H47" s="42">
        <f>(G47/D47)</f>
        <v>0.6519557961359094</v>
      </c>
      <c r="I47" s="35">
        <f t="shared" si="1"/>
        <v>522414.35</v>
      </c>
      <c r="J47" s="35"/>
      <c r="K47" s="35"/>
      <c r="L47" s="35"/>
    </row>
    <row r="48" spans="1:12" ht="11.25">
      <c r="A48" s="32">
        <v>39</v>
      </c>
      <c r="B48" s="33" t="s">
        <v>45</v>
      </c>
      <c r="C48" s="35">
        <v>1501000</v>
      </c>
      <c r="D48" s="35">
        <v>1501000</v>
      </c>
      <c r="E48" s="36">
        <v>107976.95</v>
      </c>
      <c r="F48" s="42">
        <f>(E48/D48)</f>
        <v>0.07193667554963358</v>
      </c>
      <c r="G48" s="35">
        <v>978585.65</v>
      </c>
      <c r="H48" s="42">
        <f>(G48/D48)</f>
        <v>0.6519557961359094</v>
      </c>
      <c r="I48" s="35">
        <f t="shared" si="1"/>
        <v>522414.35</v>
      </c>
      <c r="J48" s="35"/>
      <c r="K48" s="35"/>
      <c r="L48" s="35"/>
    </row>
    <row r="49" spans="1:12" ht="11.25">
      <c r="A49" s="32">
        <v>40</v>
      </c>
      <c r="B49" s="33" t="s">
        <v>46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f t="shared" si="1"/>
        <v>0</v>
      </c>
      <c r="J49" s="35"/>
      <c r="K49" s="35"/>
      <c r="L49" s="35"/>
    </row>
    <row r="50" spans="1:12" ht="11.25">
      <c r="A50" s="32">
        <v>41</v>
      </c>
      <c r="B50" s="33" t="s">
        <v>47</v>
      </c>
      <c r="C50" s="35">
        <f>C51+C52</f>
        <v>26000</v>
      </c>
      <c r="D50" s="35">
        <f>D51+D52</f>
        <v>26000</v>
      </c>
      <c r="E50" s="36">
        <v>0</v>
      </c>
      <c r="F50" s="36">
        <v>0</v>
      </c>
      <c r="G50" s="36">
        <v>0</v>
      </c>
      <c r="H50" s="42">
        <f>(G50/D50)</f>
        <v>0</v>
      </c>
      <c r="I50" s="35">
        <f t="shared" si="1"/>
        <v>26000</v>
      </c>
      <c r="J50" s="35"/>
      <c r="K50" s="35"/>
      <c r="L50" s="35"/>
    </row>
    <row r="51" spans="1:12" ht="11.25">
      <c r="A51" s="32">
        <v>42</v>
      </c>
      <c r="B51" s="33" t="s">
        <v>48</v>
      </c>
      <c r="C51" s="35">
        <v>26000</v>
      </c>
      <c r="D51" s="35">
        <v>26000</v>
      </c>
      <c r="E51" s="36">
        <v>0</v>
      </c>
      <c r="F51" s="36">
        <v>0</v>
      </c>
      <c r="G51" s="36">
        <v>0</v>
      </c>
      <c r="H51" s="42">
        <f>(G51/D51)</f>
        <v>0</v>
      </c>
      <c r="I51" s="35">
        <f>C51-G50</f>
        <v>26000</v>
      </c>
      <c r="J51" s="35"/>
      <c r="K51" s="35"/>
      <c r="L51" s="35"/>
    </row>
    <row r="52" spans="1:12" ht="11.25">
      <c r="A52" s="32">
        <v>43</v>
      </c>
      <c r="B52" s="33" t="s">
        <v>49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f>C52-G52</f>
        <v>0</v>
      </c>
      <c r="J52" s="35"/>
      <c r="K52" s="35"/>
      <c r="L52" s="35"/>
    </row>
    <row r="53" spans="1:12" ht="11.25">
      <c r="A53" s="32">
        <v>44</v>
      </c>
      <c r="B53" s="33" t="s">
        <v>50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f>C53-G53</f>
        <v>0</v>
      </c>
      <c r="J53" s="35"/>
      <c r="K53" s="35"/>
      <c r="L53" s="35"/>
    </row>
    <row r="54" spans="1:12" ht="11.25">
      <c r="A54" s="32">
        <v>45</v>
      </c>
      <c r="B54" s="33" t="s">
        <v>51</v>
      </c>
      <c r="C54" s="35">
        <f>C60</f>
        <v>2554300</v>
      </c>
      <c r="D54" s="35">
        <f>D60</f>
        <v>2554300</v>
      </c>
      <c r="E54" s="35">
        <f>E60</f>
        <v>2149037.49</v>
      </c>
      <c r="F54" s="42">
        <f>(E54/D54)</f>
        <v>0.8413410680029755</v>
      </c>
      <c r="G54" s="35">
        <f>G60</f>
        <v>6192270.33</v>
      </c>
      <c r="H54" s="42">
        <f>(G54/D54)</f>
        <v>2.4242533492541987</v>
      </c>
      <c r="I54" s="35">
        <f>C54-G54</f>
        <v>-3637970.33</v>
      </c>
      <c r="J54" s="35"/>
      <c r="K54" s="35"/>
      <c r="L54" s="35"/>
    </row>
    <row r="55" spans="1:12" ht="11.25">
      <c r="A55" s="32">
        <v>46</v>
      </c>
      <c r="B55" s="33" t="s">
        <v>52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5"/>
      <c r="K55" s="35"/>
      <c r="L55" s="35"/>
    </row>
    <row r="56" spans="1:12" ht="21">
      <c r="A56" s="32">
        <v>47</v>
      </c>
      <c r="B56" s="33" t="s">
        <v>53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5"/>
      <c r="K56" s="35"/>
      <c r="L56" s="35"/>
    </row>
    <row r="57" spans="1:12" ht="11.25">
      <c r="A57" s="32">
        <v>48</v>
      </c>
      <c r="B57" s="33" t="s">
        <v>54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5"/>
      <c r="K57" s="35"/>
      <c r="L57" s="35"/>
    </row>
    <row r="58" spans="1:12" ht="11.25">
      <c r="A58" s="32">
        <v>49</v>
      </c>
      <c r="B58" s="33" t="s">
        <v>55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5"/>
      <c r="K58" s="35"/>
      <c r="L58" s="35"/>
    </row>
    <row r="59" spans="1:12" ht="11.25">
      <c r="A59" s="32">
        <v>50</v>
      </c>
      <c r="B59" s="33" t="s">
        <v>56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5"/>
      <c r="K59" s="35"/>
      <c r="L59" s="35"/>
    </row>
    <row r="60" spans="1:12" ht="11.25">
      <c r="A60" s="32">
        <v>51</v>
      </c>
      <c r="B60" s="33" t="s">
        <v>57</v>
      </c>
      <c r="C60" s="35">
        <v>2554300</v>
      </c>
      <c r="D60" s="35">
        <v>2554300</v>
      </c>
      <c r="E60" s="35">
        <v>2149037.49</v>
      </c>
      <c r="F60" s="42">
        <f>(E60/D60)</f>
        <v>0.8413410680029755</v>
      </c>
      <c r="G60" s="35">
        <v>6192270.33</v>
      </c>
      <c r="H60" s="42">
        <f>(G60/D60)</f>
        <v>2.4242533492541987</v>
      </c>
      <c r="I60" s="35">
        <f>C60-G60</f>
        <v>-3637970.33</v>
      </c>
      <c r="J60" s="35"/>
      <c r="K60" s="35"/>
      <c r="L60" s="35"/>
    </row>
    <row r="61" spans="1:12" ht="21">
      <c r="A61" s="32">
        <v>52</v>
      </c>
      <c r="B61" s="33" t="s">
        <v>58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5"/>
      <c r="K61" s="35"/>
      <c r="L61" s="35"/>
    </row>
    <row r="62" spans="1:12" ht="11.25">
      <c r="A62" s="32">
        <v>53</v>
      </c>
      <c r="B62" s="33" t="s">
        <v>59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5"/>
      <c r="K62" s="35"/>
      <c r="L62" s="35"/>
    </row>
    <row r="63" spans="1:12" ht="11.25">
      <c r="A63" s="32">
        <v>54</v>
      </c>
      <c r="B63" s="33" t="s">
        <v>60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5"/>
      <c r="K63" s="35"/>
      <c r="L63" s="35"/>
    </row>
    <row r="64" spans="1:12" ht="21">
      <c r="A64" s="32">
        <v>55</v>
      </c>
      <c r="B64" s="33" t="s">
        <v>61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5"/>
      <c r="K64" s="35"/>
      <c r="L64" s="35"/>
    </row>
    <row r="65" spans="1:12" ht="11.25">
      <c r="A65" s="32">
        <v>56</v>
      </c>
      <c r="B65" s="33" t="s">
        <v>62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5"/>
      <c r="K65" s="35"/>
      <c r="L65" s="35"/>
    </row>
    <row r="66" spans="1:12" ht="11.25">
      <c r="A66" s="30">
        <v>57</v>
      </c>
      <c r="B66" s="31" t="s">
        <v>63</v>
      </c>
      <c r="C66" s="38">
        <v>10849150</v>
      </c>
      <c r="D66" s="38">
        <v>10849150</v>
      </c>
      <c r="E66" s="38">
        <f>E71</f>
        <v>2894486.9899999998</v>
      </c>
      <c r="F66" s="43">
        <f>(E66/D66)</f>
        <v>0.266793895374292</v>
      </c>
      <c r="G66" s="38">
        <f>G71</f>
        <v>12111609.98</v>
      </c>
      <c r="H66" s="42">
        <f>(G66/D66)</f>
        <v>1.1163648746676007</v>
      </c>
      <c r="I66" s="38">
        <f>C66-G66</f>
        <v>-1262459.9800000004</v>
      </c>
      <c r="J66" s="35"/>
      <c r="K66" s="35"/>
      <c r="L66" s="35"/>
    </row>
    <row r="67" spans="1:12" ht="11.25">
      <c r="A67" s="32">
        <v>58</v>
      </c>
      <c r="B67" s="33" t="s">
        <v>9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5"/>
      <c r="K67" s="35"/>
      <c r="L67" s="35"/>
    </row>
    <row r="68" spans="1:12" ht="11.25">
      <c r="A68" s="32">
        <v>59</v>
      </c>
      <c r="B68" s="33" t="s">
        <v>10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5"/>
      <c r="K68" s="35"/>
      <c r="L68" s="35"/>
    </row>
    <row r="69" spans="1:12" ht="11.25">
      <c r="A69" s="32">
        <v>60</v>
      </c>
      <c r="B69" s="33" t="s">
        <v>11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5"/>
      <c r="K69" s="35"/>
      <c r="L69" s="35"/>
    </row>
    <row r="70" spans="1:12" ht="11.25">
      <c r="A70" s="32">
        <v>61</v>
      </c>
      <c r="B70" s="33" t="s">
        <v>12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5"/>
      <c r="K70" s="35"/>
      <c r="L70" s="35"/>
    </row>
    <row r="71" spans="1:12" ht="11.25">
      <c r="A71" s="32">
        <v>62</v>
      </c>
      <c r="B71" s="33" t="s">
        <v>13</v>
      </c>
      <c r="C71" s="35">
        <f>C72</f>
        <v>10042500</v>
      </c>
      <c r="D71" s="35">
        <f>D72</f>
        <v>10042500</v>
      </c>
      <c r="E71" s="35">
        <f>E72+E90</f>
        <v>2894486.9899999998</v>
      </c>
      <c r="F71" s="42">
        <f>(E71/D71)</f>
        <v>0.2882237480706995</v>
      </c>
      <c r="G71" s="35">
        <f>G72+G90</f>
        <v>12111609.98</v>
      </c>
      <c r="H71" s="42">
        <f>(G71/D71)</f>
        <v>1.2060353477719692</v>
      </c>
      <c r="I71" s="35">
        <f>C71-G71</f>
        <v>-2069109.9800000004</v>
      </c>
      <c r="J71" s="35"/>
      <c r="K71" s="35"/>
      <c r="L71" s="35"/>
    </row>
    <row r="72" spans="1:12" ht="11.25">
      <c r="A72" s="32">
        <v>63</v>
      </c>
      <c r="B72" s="33" t="s">
        <v>14</v>
      </c>
      <c r="C72" s="35">
        <v>10042500</v>
      </c>
      <c r="D72" s="35">
        <v>10042500</v>
      </c>
      <c r="E72" s="35">
        <v>2498302.17</v>
      </c>
      <c r="F72" s="42">
        <f>(E72/D72)</f>
        <v>0.24877293203883494</v>
      </c>
      <c r="G72" s="35">
        <v>11168245.17</v>
      </c>
      <c r="H72" s="42">
        <f>(G72/D72)</f>
        <v>1.1120981000746826</v>
      </c>
      <c r="I72" s="35">
        <f>C72-G72</f>
        <v>-1125745.17</v>
      </c>
      <c r="J72" s="35"/>
      <c r="K72" s="35"/>
      <c r="L72" s="35"/>
    </row>
    <row r="73" spans="1:12" ht="11.25">
      <c r="A73" s="32">
        <v>64</v>
      </c>
      <c r="B73" s="33" t="s">
        <v>15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5"/>
      <c r="K73" s="35"/>
      <c r="L73" s="35"/>
    </row>
    <row r="74" spans="1:12" ht="11.25">
      <c r="A74" s="32">
        <v>65</v>
      </c>
      <c r="B74" s="33" t="s">
        <v>16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5"/>
      <c r="K74" s="35"/>
      <c r="L74" s="35"/>
    </row>
    <row r="75" spans="1:12" ht="11.25">
      <c r="A75" s="32">
        <v>66</v>
      </c>
      <c r="B75" s="33" t="s">
        <v>17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5"/>
      <c r="K75" s="35"/>
      <c r="L75" s="35"/>
    </row>
    <row r="76" spans="1:12" ht="11.25">
      <c r="A76" s="32">
        <v>67</v>
      </c>
      <c r="B76" s="33" t="s">
        <v>18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5"/>
      <c r="K76" s="35"/>
      <c r="L76" s="35"/>
    </row>
    <row r="77" spans="1:12" ht="11.25">
      <c r="A77" s="32">
        <v>68</v>
      </c>
      <c r="B77" s="33" t="s">
        <v>19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5"/>
      <c r="K77" s="35"/>
      <c r="L77" s="35"/>
    </row>
    <row r="78" spans="1:12" ht="11.25">
      <c r="A78" s="32">
        <v>69</v>
      </c>
      <c r="B78" s="33" t="s">
        <v>20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5"/>
      <c r="K78" s="35"/>
      <c r="L78" s="35"/>
    </row>
    <row r="79" spans="1:12" ht="11.25">
      <c r="A79" s="32">
        <v>70</v>
      </c>
      <c r="B79" s="33" t="s">
        <v>21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5"/>
      <c r="K79" s="35"/>
      <c r="L79" s="35"/>
    </row>
    <row r="80" spans="1:12" ht="11.25">
      <c r="A80" s="32">
        <v>71</v>
      </c>
      <c r="B80" s="33" t="s">
        <v>22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5"/>
      <c r="K80" s="35"/>
      <c r="L80" s="35"/>
    </row>
    <row r="81" spans="1:12" ht="11.25">
      <c r="A81" s="32">
        <v>72</v>
      </c>
      <c r="B81" s="33" t="s">
        <v>23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5"/>
      <c r="K81" s="35"/>
      <c r="L81" s="35"/>
    </row>
    <row r="82" spans="1:12" ht="11.25">
      <c r="A82" s="32">
        <v>73</v>
      </c>
      <c r="B82" s="33" t="s">
        <v>24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5"/>
      <c r="K82" s="35"/>
      <c r="L82" s="35"/>
    </row>
    <row r="83" spans="1:12" ht="11.25">
      <c r="A83" s="32">
        <v>74</v>
      </c>
      <c r="B83" s="33" t="s">
        <v>25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5"/>
      <c r="K83" s="35"/>
      <c r="L83" s="35"/>
    </row>
    <row r="84" spans="1:12" ht="11.25">
      <c r="A84" s="32">
        <v>75</v>
      </c>
      <c r="B84" s="33" t="s">
        <v>26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5"/>
      <c r="K84" s="35"/>
      <c r="L84" s="35"/>
    </row>
    <row r="85" spans="1:12" ht="11.25">
      <c r="A85" s="32">
        <v>76</v>
      </c>
      <c r="B85" s="33" t="s">
        <v>27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5"/>
      <c r="K85" s="35"/>
      <c r="L85" s="35"/>
    </row>
    <row r="86" spans="1:12" ht="11.25">
      <c r="A86" s="32">
        <v>77</v>
      </c>
      <c r="B86" s="33" t="s">
        <v>28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5"/>
      <c r="K86" s="35"/>
      <c r="L86" s="35"/>
    </row>
    <row r="87" spans="1:12" ht="11.25">
      <c r="A87" s="32">
        <v>78</v>
      </c>
      <c r="B87" s="33" t="s">
        <v>29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5"/>
      <c r="K87" s="35"/>
      <c r="L87" s="35"/>
    </row>
    <row r="88" spans="1:12" ht="11.25">
      <c r="A88" s="32">
        <v>79</v>
      </c>
      <c r="B88" s="33" t="s">
        <v>30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5"/>
      <c r="K88" s="35"/>
      <c r="L88" s="35"/>
    </row>
    <row r="89" spans="1:12" ht="11.25">
      <c r="A89" s="32">
        <v>80</v>
      </c>
      <c r="B89" s="33" t="s">
        <v>31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5"/>
      <c r="K89" s="35"/>
      <c r="L89" s="35"/>
    </row>
    <row r="90" spans="1:12" ht="11.25">
      <c r="A90" s="32">
        <v>81</v>
      </c>
      <c r="B90" s="33" t="s">
        <v>38</v>
      </c>
      <c r="C90" s="35">
        <v>806650</v>
      </c>
      <c r="D90" s="35">
        <v>806650</v>
      </c>
      <c r="E90" s="35">
        <v>396184.82</v>
      </c>
      <c r="F90" s="42">
        <f>(E90/D90)</f>
        <v>0.491148354304841</v>
      </c>
      <c r="G90" s="35">
        <v>943364.81</v>
      </c>
      <c r="H90" s="42">
        <f>(G90/D90)</f>
        <v>1.169484671170892</v>
      </c>
      <c r="I90" s="35">
        <f>C90-G90</f>
        <v>-136714.81000000006</v>
      </c>
      <c r="J90" s="35"/>
      <c r="K90" s="35"/>
      <c r="L90" s="35"/>
    </row>
    <row r="91" spans="1:12" ht="11.25">
      <c r="A91" s="32">
        <v>82</v>
      </c>
      <c r="B91" s="33" t="s">
        <v>39</v>
      </c>
      <c r="C91" s="35">
        <v>130000</v>
      </c>
      <c r="D91" s="35">
        <v>130000</v>
      </c>
      <c r="E91" s="36">
        <v>0</v>
      </c>
      <c r="F91" s="42">
        <f>(E91/D91)</f>
        <v>0</v>
      </c>
      <c r="G91" s="36">
        <v>0</v>
      </c>
      <c r="H91" s="42">
        <f>(G91/D91)</f>
        <v>0</v>
      </c>
      <c r="I91" s="35">
        <f>C91-G91</f>
        <v>130000</v>
      </c>
      <c r="J91" s="35"/>
      <c r="K91" s="35"/>
      <c r="L91" s="35"/>
    </row>
    <row r="92" spans="1:12" ht="11.25">
      <c r="A92" s="32">
        <v>83</v>
      </c>
      <c r="B92" s="33" t="s">
        <v>40</v>
      </c>
      <c r="C92" s="36">
        <v>0</v>
      </c>
      <c r="D92" s="36">
        <v>0</v>
      </c>
      <c r="E92" s="36">
        <v>11922.09</v>
      </c>
      <c r="F92" s="36">
        <v>0</v>
      </c>
      <c r="G92" s="36">
        <v>11922.09</v>
      </c>
      <c r="H92" s="36">
        <v>0</v>
      </c>
      <c r="I92" s="36">
        <v>0</v>
      </c>
      <c r="J92" s="35"/>
      <c r="K92" s="35"/>
      <c r="L92" s="35"/>
    </row>
    <row r="93" spans="1:12" ht="11.25">
      <c r="A93" s="32">
        <v>84</v>
      </c>
      <c r="B93" s="33" t="s">
        <v>41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5"/>
      <c r="K93" s="35"/>
      <c r="L93" s="35"/>
    </row>
    <row r="94" spans="1:12" ht="11.25">
      <c r="A94" s="32">
        <v>85</v>
      </c>
      <c r="B94" s="33" t="s">
        <v>42</v>
      </c>
      <c r="C94" s="36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5"/>
      <c r="K94" s="35"/>
      <c r="L94" s="35"/>
    </row>
    <row r="95" spans="1:12" ht="11.25">
      <c r="A95" s="30">
        <v>86</v>
      </c>
      <c r="B95" s="31" t="s">
        <v>43</v>
      </c>
      <c r="C95" s="36">
        <v>0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5"/>
      <c r="K95" s="35"/>
      <c r="L95" s="35"/>
    </row>
    <row r="96" spans="1:12" ht="11.25">
      <c r="A96" s="32">
        <v>87</v>
      </c>
      <c r="B96" s="33" t="s">
        <v>44</v>
      </c>
      <c r="C96" s="36">
        <v>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5"/>
      <c r="K96" s="35"/>
      <c r="L96" s="35"/>
    </row>
    <row r="97" spans="1:12" ht="11.25">
      <c r="A97" s="32">
        <v>88</v>
      </c>
      <c r="B97" s="33" t="s">
        <v>45</v>
      </c>
      <c r="C97" s="36">
        <v>0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5"/>
      <c r="K97" s="35"/>
      <c r="L97" s="35"/>
    </row>
    <row r="98" spans="1:12" ht="11.25">
      <c r="A98" s="32">
        <v>89</v>
      </c>
      <c r="B98" s="33" t="s">
        <v>46</v>
      </c>
      <c r="C98" s="36">
        <v>0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5"/>
      <c r="K98" s="35"/>
      <c r="L98" s="35"/>
    </row>
    <row r="99" spans="1:12" ht="11.25">
      <c r="A99" s="32">
        <v>90</v>
      </c>
      <c r="B99" s="33" t="s">
        <v>47</v>
      </c>
      <c r="C99" s="36">
        <v>0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5"/>
      <c r="K99" s="35"/>
      <c r="L99" s="35"/>
    </row>
    <row r="100" spans="1:12" ht="11.25">
      <c r="A100" s="32">
        <v>91</v>
      </c>
      <c r="B100" s="33" t="s">
        <v>48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5"/>
      <c r="K100" s="35"/>
      <c r="L100" s="35"/>
    </row>
    <row r="101" spans="1:12" ht="11.25">
      <c r="A101" s="32">
        <v>92</v>
      </c>
      <c r="B101" s="33" t="s">
        <v>49</v>
      </c>
      <c r="C101" s="36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5"/>
      <c r="K101" s="35"/>
      <c r="L101" s="35"/>
    </row>
    <row r="102" spans="1:12" ht="11.25">
      <c r="A102" s="32">
        <v>93</v>
      </c>
      <c r="B102" s="33" t="s">
        <v>50</v>
      </c>
      <c r="C102" s="36">
        <v>0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5"/>
      <c r="K102" s="35"/>
      <c r="L102" s="35"/>
    </row>
    <row r="103" spans="1:12" ht="11.25">
      <c r="A103" s="32">
        <v>94</v>
      </c>
      <c r="B103" s="33" t="s">
        <v>51</v>
      </c>
      <c r="C103" s="36"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5"/>
      <c r="K103" s="35"/>
      <c r="L103" s="35"/>
    </row>
    <row r="104" spans="1:12" ht="11.25">
      <c r="A104" s="32">
        <v>95</v>
      </c>
      <c r="B104" s="33" t="s">
        <v>59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5"/>
      <c r="K104" s="35"/>
      <c r="L104" s="35"/>
    </row>
    <row r="105" spans="1:12" ht="11.25">
      <c r="A105" s="30">
        <v>96</v>
      </c>
      <c r="B105" s="31" t="s">
        <v>64</v>
      </c>
      <c r="C105" s="38">
        <v>230006608</v>
      </c>
      <c r="D105" s="38">
        <v>230006608</v>
      </c>
      <c r="E105" s="38">
        <f>E10+E66</f>
        <v>44499808.050000004</v>
      </c>
      <c r="F105" s="43">
        <f>(E105/D105)</f>
        <v>0.1934718677734685</v>
      </c>
      <c r="G105" s="38">
        <f>G10+G66</f>
        <v>248364661.05999997</v>
      </c>
      <c r="H105" s="42">
        <f>(G105/D105)</f>
        <v>1.0798153288708991</v>
      </c>
      <c r="I105" s="38">
        <f>C105-G105</f>
        <v>-18358053.059999973</v>
      </c>
      <c r="J105" s="35"/>
      <c r="K105" s="35"/>
      <c r="L105" s="35"/>
    </row>
    <row r="106" spans="1:12" ht="21">
      <c r="A106" s="30">
        <v>97</v>
      </c>
      <c r="B106" s="31" t="s">
        <v>65</v>
      </c>
      <c r="C106" s="36">
        <v>0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5"/>
      <c r="K106" s="35"/>
      <c r="L106" s="35"/>
    </row>
    <row r="107" spans="1:12" ht="11.25">
      <c r="A107" s="32">
        <v>98</v>
      </c>
      <c r="B107" s="33" t="s">
        <v>66</v>
      </c>
      <c r="C107" s="36">
        <v>0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5"/>
      <c r="K107" s="35"/>
      <c r="L107" s="35"/>
    </row>
    <row r="108" spans="1:12" ht="11.25">
      <c r="A108" s="32">
        <v>99</v>
      </c>
      <c r="B108" s="33" t="s">
        <v>67</v>
      </c>
      <c r="C108" s="36"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5"/>
      <c r="K108" s="35"/>
      <c r="L108" s="35"/>
    </row>
    <row r="109" spans="1:12" ht="11.25">
      <c r="A109" s="32">
        <v>100</v>
      </c>
      <c r="B109" s="33" t="s">
        <v>68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5"/>
      <c r="K109" s="35"/>
      <c r="L109" s="35"/>
    </row>
    <row r="110" spans="1:12" ht="11.25">
      <c r="A110" s="32">
        <v>101</v>
      </c>
      <c r="B110" s="33" t="s">
        <v>69</v>
      </c>
      <c r="C110" s="36">
        <v>0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5"/>
      <c r="K110" s="35"/>
      <c r="L110" s="35"/>
    </row>
    <row r="111" spans="1:12" ht="11.25">
      <c r="A111" s="32">
        <v>102</v>
      </c>
      <c r="B111" s="33" t="s">
        <v>70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5"/>
      <c r="K111" s="35"/>
      <c r="L111" s="35"/>
    </row>
    <row r="112" spans="1:12" ht="11.25">
      <c r="A112" s="32">
        <v>103</v>
      </c>
      <c r="B112" s="33" t="s">
        <v>71</v>
      </c>
      <c r="C112" s="36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5"/>
      <c r="K112" s="35"/>
      <c r="L112" s="35"/>
    </row>
    <row r="113" spans="1:12" ht="21">
      <c r="A113" s="30">
        <v>104</v>
      </c>
      <c r="B113" s="31" t="s">
        <v>72</v>
      </c>
      <c r="C113" s="38">
        <v>230006608</v>
      </c>
      <c r="D113" s="38">
        <v>230006608</v>
      </c>
      <c r="E113" s="38">
        <f>E105+E106</f>
        <v>44499808.050000004</v>
      </c>
      <c r="F113" s="43">
        <f>(E113/D113)</f>
        <v>0.1934718677734685</v>
      </c>
      <c r="G113" s="38">
        <f>G105+G106</f>
        <v>248364661.05999997</v>
      </c>
      <c r="H113" s="42">
        <f>(G113/D113)</f>
        <v>1.0798153288708991</v>
      </c>
      <c r="I113" s="38">
        <f>C113-G113</f>
        <v>-18358053.059999973</v>
      </c>
      <c r="J113" s="35"/>
      <c r="K113" s="35"/>
      <c r="L113" s="35"/>
    </row>
    <row r="114" spans="1:12" ht="11.25">
      <c r="A114" s="30">
        <v>105</v>
      </c>
      <c r="B114" s="31" t="s">
        <v>73</v>
      </c>
      <c r="C114" s="36"/>
      <c r="D114" s="36"/>
      <c r="E114" s="39">
        <v>0</v>
      </c>
      <c r="F114" s="43"/>
      <c r="G114" s="39">
        <v>0</v>
      </c>
      <c r="H114" s="42"/>
      <c r="I114" s="36"/>
      <c r="J114" s="35"/>
      <c r="K114" s="35"/>
      <c r="L114" s="35"/>
    </row>
    <row r="115" spans="1:12" ht="11.25">
      <c r="A115" s="30">
        <v>106</v>
      </c>
      <c r="B115" s="31" t="s">
        <v>74</v>
      </c>
      <c r="C115" s="38">
        <v>230006608</v>
      </c>
      <c r="D115" s="38">
        <v>230006608</v>
      </c>
      <c r="E115" s="38">
        <f>E113+E114</f>
        <v>44499808.050000004</v>
      </c>
      <c r="F115" s="43">
        <f>(E115/D115)</f>
        <v>0.1934718677734685</v>
      </c>
      <c r="G115" s="38">
        <f>G113+G114</f>
        <v>248364661.05999997</v>
      </c>
      <c r="H115" s="42">
        <f>(G115/D115)</f>
        <v>1.0798153288708991</v>
      </c>
      <c r="I115" s="38">
        <f>C115-G115</f>
        <v>-18358053.059999973</v>
      </c>
      <c r="J115" s="35"/>
      <c r="K115" s="35"/>
      <c r="L115" s="35"/>
    </row>
    <row r="116" spans="1:12" ht="21">
      <c r="A116" s="32">
        <v>107</v>
      </c>
      <c r="B116" s="33" t="s">
        <v>75</v>
      </c>
      <c r="C116" s="36"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5"/>
      <c r="K116" s="35"/>
      <c r="L116" s="35"/>
    </row>
    <row r="117" spans="1:12" ht="11.25">
      <c r="A117" s="32">
        <v>108</v>
      </c>
      <c r="B117" s="33" t="s">
        <v>76</v>
      </c>
      <c r="C117" s="36"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5"/>
      <c r="K117" s="35"/>
      <c r="L117" s="35"/>
    </row>
    <row r="118" spans="1:12" ht="11.25">
      <c r="A118" s="32">
        <v>109</v>
      </c>
      <c r="B118" s="33" t="s">
        <v>77</v>
      </c>
      <c r="C118" s="36">
        <v>0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5"/>
      <c r="K118" s="35"/>
      <c r="L118" s="35"/>
    </row>
    <row r="119" spans="1:12" ht="11.25">
      <c r="A119" s="32"/>
      <c r="B119" s="33"/>
      <c r="C119" s="36"/>
      <c r="D119" s="36"/>
      <c r="E119" s="36"/>
      <c r="F119" s="36"/>
      <c r="G119" s="36"/>
      <c r="H119" s="36"/>
      <c r="I119" s="36"/>
      <c r="J119" s="35"/>
      <c r="K119" s="35"/>
      <c r="L119" s="35"/>
    </row>
    <row r="120" spans="1:12" ht="11.25">
      <c r="A120" s="32"/>
      <c r="B120" s="33"/>
      <c r="C120" s="36"/>
      <c r="D120" s="36"/>
      <c r="E120" s="36"/>
      <c r="F120" s="36"/>
      <c r="G120" s="36"/>
      <c r="H120" s="36"/>
      <c r="I120" s="36"/>
      <c r="J120" s="35"/>
      <c r="K120" s="35"/>
      <c r="L120" s="35"/>
    </row>
    <row r="121" spans="1:12" ht="11.25">
      <c r="A121" s="32"/>
      <c r="B121" s="33"/>
      <c r="C121" s="36"/>
      <c r="D121" s="36"/>
      <c r="E121" s="36"/>
      <c r="F121" s="36"/>
      <c r="G121" s="36"/>
      <c r="H121" s="36"/>
      <c r="I121" s="36"/>
      <c r="J121" s="35"/>
      <c r="K121" s="35"/>
      <c r="L121" s="35"/>
    </row>
    <row r="122" spans="1:12" ht="11.25">
      <c r="A122" s="32"/>
      <c r="B122" s="33"/>
      <c r="C122" s="36"/>
      <c r="D122" s="36"/>
      <c r="E122" s="36"/>
      <c r="F122" s="36"/>
      <c r="G122" s="36"/>
      <c r="H122" s="36"/>
      <c r="I122" s="36"/>
      <c r="J122" s="35"/>
      <c r="K122" s="35"/>
      <c r="L122" s="35"/>
    </row>
    <row r="123" spans="1:12" ht="11.25">
      <c r="A123" s="32"/>
      <c r="B123" s="33"/>
      <c r="C123" s="36"/>
      <c r="D123" s="36"/>
      <c r="E123" s="36"/>
      <c r="F123" s="36"/>
      <c r="G123" s="36"/>
      <c r="H123" s="36"/>
      <c r="I123" s="36"/>
      <c r="J123" s="35"/>
      <c r="K123" s="35"/>
      <c r="L123" s="35"/>
    </row>
    <row r="124" spans="1:12" ht="11.25">
      <c r="A124" s="32"/>
      <c r="B124" s="33"/>
      <c r="C124" s="36"/>
      <c r="D124" s="36"/>
      <c r="E124" s="36"/>
      <c r="F124" s="36"/>
      <c r="G124" s="36"/>
      <c r="H124" s="36"/>
      <c r="I124" s="36"/>
      <c r="J124" s="35"/>
      <c r="K124" s="35"/>
      <c r="L124" s="35"/>
    </row>
    <row r="125" spans="1:12" ht="11.25">
      <c r="A125" s="32"/>
      <c r="B125" s="33"/>
      <c r="C125" s="36"/>
      <c r="D125" s="36"/>
      <c r="E125" s="36"/>
      <c r="F125" s="36"/>
      <c r="G125" s="36"/>
      <c r="H125" s="36"/>
      <c r="I125" s="36"/>
      <c r="J125" s="35"/>
      <c r="K125" s="35"/>
      <c r="L125" s="35"/>
    </row>
    <row r="126" spans="1:12" ht="11.25">
      <c r="A126" s="32"/>
      <c r="B126" s="33"/>
      <c r="C126" s="36"/>
      <c r="D126" s="36"/>
      <c r="E126" s="36"/>
      <c r="F126" s="36"/>
      <c r="G126" s="36"/>
      <c r="H126" s="36"/>
      <c r="I126" s="36"/>
      <c r="J126" s="35"/>
      <c r="K126" s="35"/>
      <c r="L126" s="35"/>
    </row>
    <row r="127" spans="1:12" ht="11.25">
      <c r="A127" s="32"/>
      <c r="B127" s="33"/>
      <c r="C127" s="36"/>
      <c r="D127" s="36"/>
      <c r="E127" s="36"/>
      <c r="F127" s="36"/>
      <c r="G127" s="36"/>
      <c r="H127" s="36"/>
      <c r="I127" s="36"/>
      <c r="J127" s="35"/>
      <c r="K127" s="35"/>
      <c r="L127" s="35"/>
    </row>
    <row r="128" spans="1:12" ht="11.25">
      <c r="A128" s="32"/>
      <c r="B128" s="33"/>
      <c r="C128" s="36"/>
      <c r="D128" s="36"/>
      <c r="E128" s="36"/>
      <c r="F128" s="36"/>
      <c r="G128" s="36"/>
      <c r="H128" s="36"/>
      <c r="I128" s="36"/>
      <c r="J128" s="35"/>
      <c r="K128" s="35"/>
      <c r="L128" s="35"/>
    </row>
    <row r="129" spans="1:12" ht="11.25">
      <c r="A129" s="32"/>
      <c r="B129" s="33"/>
      <c r="C129" s="36"/>
      <c r="D129" s="36"/>
      <c r="E129" s="36"/>
      <c r="F129" s="36"/>
      <c r="G129" s="36"/>
      <c r="H129" s="36"/>
      <c r="I129" s="36"/>
      <c r="J129" s="35"/>
      <c r="K129" s="35"/>
      <c r="L129" s="35"/>
    </row>
    <row r="130" spans="1:12" ht="11.25">
      <c r="A130" s="32"/>
      <c r="B130" s="33"/>
      <c r="C130" s="36"/>
      <c r="D130" s="36"/>
      <c r="E130" s="36"/>
      <c r="F130" s="36"/>
      <c r="G130" s="36"/>
      <c r="H130" s="36"/>
      <c r="I130" s="36"/>
      <c r="J130" s="35"/>
      <c r="K130" s="35"/>
      <c r="L130" s="35"/>
    </row>
    <row r="131" spans="1:12" ht="11.25">
      <c r="A131" s="32"/>
      <c r="B131" s="33"/>
      <c r="C131" s="36"/>
      <c r="D131" s="36"/>
      <c r="E131" s="36"/>
      <c r="F131" s="36"/>
      <c r="G131" s="36"/>
      <c r="H131" s="36"/>
      <c r="I131" s="36"/>
      <c r="J131" s="35"/>
      <c r="K131" s="35"/>
      <c r="L131" s="35"/>
    </row>
    <row r="132" spans="1:12" ht="11.25">
      <c r="A132" s="32"/>
      <c r="B132" s="33"/>
      <c r="C132" s="36"/>
      <c r="D132" s="36"/>
      <c r="E132" s="36"/>
      <c r="F132" s="36"/>
      <c r="G132" s="36"/>
      <c r="H132" s="36"/>
      <c r="I132" s="36"/>
      <c r="J132" s="35"/>
      <c r="K132" s="35"/>
      <c r="L132" s="35"/>
    </row>
    <row r="133" spans="1:12" ht="11.25">
      <c r="A133" s="32"/>
      <c r="B133" s="33"/>
      <c r="C133" s="36"/>
      <c r="D133" s="36"/>
      <c r="E133" s="36"/>
      <c r="F133" s="36"/>
      <c r="G133" s="36"/>
      <c r="H133" s="36"/>
      <c r="I133" s="36"/>
      <c r="J133" s="35"/>
      <c r="K133" s="35"/>
      <c r="L133" s="35"/>
    </row>
    <row r="134" spans="1:12" ht="11.25">
      <c r="A134" s="28"/>
      <c r="B134" s="28"/>
      <c r="C134" s="38"/>
      <c r="D134" s="38"/>
      <c r="E134" s="38"/>
      <c r="F134" s="129" t="s">
        <v>476</v>
      </c>
      <c r="G134" s="129"/>
      <c r="H134" s="129" t="s">
        <v>477</v>
      </c>
      <c r="I134" s="129"/>
      <c r="J134" s="38"/>
      <c r="K134" s="38"/>
      <c r="L134" s="35"/>
    </row>
    <row r="135" spans="1:13" ht="33.75">
      <c r="A135" s="29" t="s">
        <v>5</v>
      </c>
      <c r="B135" s="29" t="s">
        <v>78</v>
      </c>
      <c r="C135" s="40" t="s">
        <v>480</v>
      </c>
      <c r="D135" s="40" t="s">
        <v>475</v>
      </c>
      <c r="E135" s="40" t="s">
        <v>481</v>
      </c>
      <c r="F135" s="40" t="s">
        <v>264</v>
      </c>
      <c r="G135" s="40" t="s">
        <v>344</v>
      </c>
      <c r="H135" s="40" t="str">
        <f>F135</f>
        <v>No Bimestre</v>
      </c>
      <c r="I135" s="40" t="s">
        <v>482</v>
      </c>
      <c r="J135" s="72" t="s">
        <v>513</v>
      </c>
      <c r="K135" s="72" t="s">
        <v>514</v>
      </c>
      <c r="L135" s="40" t="s">
        <v>515</v>
      </c>
      <c r="M135" s="40" t="s">
        <v>516</v>
      </c>
    </row>
    <row r="136" spans="1:13" ht="21">
      <c r="A136" s="30">
        <v>110</v>
      </c>
      <c r="B136" s="31" t="s">
        <v>80</v>
      </c>
      <c r="C136" s="38">
        <v>219819053</v>
      </c>
      <c r="D136" s="38">
        <f aca="true" t="shared" si="2" ref="D136:I136">D137+D141</f>
        <v>29847370.080000002</v>
      </c>
      <c r="E136" s="38">
        <f>E137+E141+E145+E146</f>
        <v>249666423.07999998</v>
      </c>
      <c r="F136" s="38">
        <f t="shared" si="2"/>
        <v>37132468.96</v>
      </c>
      <c r="G136" s="38">
        <f t="shared" si="2"/>
        <v>220162293.96999997</v>
      </c>
      <c r="H136" s="38">
        <f t="shared" si="2"/>
        <v>53925422.519999996</v>
      </c>
      <c r="I136" s="38">
        <f t="shared" si="2"/>
        <v>218899138.29999998</v>
      </c>
      <c r="J136" s="38">
        <v>1263155.67</v>
      </c>
      <c r="K136" s="74">
        <f>I136+J136</f>
        <v>220162293.96999997</v>
      </c>
      <c r="L136" s="43">
        <f aca="true" t="shared" si="3" ref="L136:L142">(K136/E136)</f>
        <v>0.8818258028211263</v>
      </c>
      <c r="M136" s="38">
        <f>E136-K136</f>
        <v>29504129.110000014</v>
      </c>
    </row>
    <row r="137" spans="1:13" ht="11.25">
      <c r="A137" s="30">
        <v>111</v>
      </c>
      <c r="B137" s="31" t="s">
        <v>81</v>
      </c>
      <c r="C137" s="38">
        <f>C138+C139+C140</f>
        <v>187051098</v>
      </c>
      <c r="D137" s="38">
        <f aca="true" t="shared" si="4" ref="D137:I137">D138+D139+D140</f>
        <v>20080082.01</v>
      </c>
      <c r="E137" s="38">
        <f t="shared" si="4"/>
        <v>207131180.01</v>
      </c>
      <c r="F137" s="38">
        <f t="shared" si="4"/>
        <v>39930321.4</v>
      </c>
      <c r="G137" s="38">
        <f t="shared" si="4"/>
        <v>200003795.58999997</v>
      </c>
      <c r="H137" s="38">
        <f t="shared" si="4"/>
        <v>46718372.33</v>
      </c>
      <c r="I137" s="38">
        <f t="shared" si="4"/>
        <v>199255457.7</v>
      </c>
      <c r="J137" s="38">
        <f>J140</f>
        <v>748337.89</v>
      </c>
      <c r="K137" s="74">
        <f aca="true" t="shared" si="5" ref="K137:K155">I137+J137</f>
        <v>200003795.58999997</v>
      </c>
      <c r="L137" s="43">
        <f t="shared" si="3"/>
        <v>0.9655899975095207</v>
      </c>
      <c r="M137" s="38">
        <f aca="true" t="shared" si="6" ref="M137:M163">E137-K137</f>
        <v>7127384.420000017</v>
      </c>
    </row>
    <row r="138" spans="1:13" ht="11.25">
      <c r="A138" s="32">
        <v>112</v>
      </c>
      <c r="B138" s="33" t="s">
        <v>82</v>
      </c>
      <c r="C138" s="35">
        <v>108080177</v>
      </c>
      <c r="D138" s="35">
        <v>1705442.44</v>
      </c>
      <c r="E138" s="35">
        <f>C138+D138</f>
        <v>109785619.44</v>
      </c>
      <c r="F138" s="35">
        <v>26722609.88</v>
      </c>
      <c r="G138" s="35">
        <v>106192309.1</v>
      </c>
      <c r="H138" s="35">
        <v>26818616.18</v>
      </c>
      <c r="I138" s="35">
        <v>106192309.1</v>
      </c>
      <c r="J138" s="36">
        <v>0</v>
      </c>
      <c r="K138" s="73">
        <f t="shared" si="5"/>
        <v>106192309.1</v>
      </c>
      <c r="L138" s="43">
        <f t="shared" si="3"/>
        <v>0.9672697539228823</v>
      </c>
      <c r="M138" s="38">
        <f t="shared" si="6"/>
        <v>3593310.3400000036</v>
      </c>
    </row>
    <row r="139" spans="1:13" ht="11.25">
      <c r="A139" s="32">
        <v>113</v>
      </c>
      <c r="B139" s="33" t="s">
        <v>83</v>
      </c>
      <c r="C139" s="35">
        <v>1540000</v>
      </c>
      <c r="D139" s="35">
        <v>-366000</v>
      </c>
      <c r="E139" s="35">
        <f aca="true" t="shared" si="7" ref="E139:E144">C139+D139</f>
        <v>1174000</v>
      </c>
      <c r="F139" s="35">
        <v>177659.35</v>
      </c>
      <c r="G139" s="35">
        <v>1173543.63</v>
      </c>
      <c r="H139" s="35">
        <v>177659.35</v>
      </c>
      <c r="I139" s="35">
        <v>1173543.63</v>
      </c>
      <c r="J139" s="36">
        <v>0</v>
      </c>
      <c r="K139" s="73">
        <f t="shared" si="5"/>
        <v>1173543.63</v>
      </c>
      <c r="L139" s="43">
        <f t="shared" si="3"/>
        <v>0.9996112691652469</v>
      </c>
      <c r="M139" s="38">
        <f t="shared" si="6"/>
        <v>456.37000000011176</v>
      </c>
    </row>
    <row r="140" spans="1:13" ht="11.25">
      <c r="A140" s="32">
        <v>114</v>
      </c>
      <c r="B140" s="33" t="s">
        <v>84</v>
      </c>
      <c r="C140" s="35">
        <v>77430921</v>
      </c>
      <c r="D140" s="35">
        <v>18740639.57</v>
      </c>
      <c r="E140" s="35">
        <f t="shared" si="7"/>
        <v>96171560.57</v>
      </c>
      <c r="F140" s="35">
        <v>13030052.17</v>
      </c>
      <c r="G140" s="35">
        <v>92637942.86</v>
      </c>
      <c r="H140" s="35">
        <v>19722096.8</v>
      </c>
      <c r="I140" s="35">
        <v>91889604.97</v>
      </c>
      <c r="J140" s="35">
        <v>748337.89</v>
      </c>
      <c r="K140" s="73">
        <f t="shared" si="5"/>
        <v>92637942.86</v>
      </c>
      <c r="L140" s="43">
        <f t="shared" si="3"/>
        <v>0.9632571449495405</v>
      </c>
      <c r="M140" s="38">
        <f t="shared" si="6"/>
        <v>3533617.7099999934</v>
      </c>
    </row>
    <row r="141" spans="1:13" ht="11.25">
      <c r="A141" s="30">
        <v>115</v>
      </c>
      <c r="B141" s="31" t="s">
        <v>85</v>
      </c>
      <c r="C141" s="38">
        <f>C142+C144</f>
        <v>15298955</v>
      </c>
      <c r="D141" s="38">
        <f aca="true" t="shared" si="8" ref="D141:I141">D142+D144</f>
        <v>9767288.07</v>
      </c>
      <c r="E141" s="38">
        <f>C141+D141</f>
        <v>25066243.07</v>
      </c>
      <c r="F141" s="38">
        <f t="shared" si="8"/>
        <v>-2797852.4400000004</v>
      </c>
      <c r="G141" s="38">
        <f t="shared" si="8"/>
        <v>20158498.38</v>
      </c>
      <c r="H141" s="38">
        <f t="shared" si="8"/>
        <v>7207050.1899999995</v>
      </c>
      <c r="I141" s="38">
        <f t="shared" si="8"/>
        <v>19643680.6</v>
      </c>
      <c r="J141" s="38">
        <f>J142</f>
        <v>514817.78</v>
      </c>
      <c r="K141" s="74">
        <f t="shared" si="5"/>
        <v>20158498.380000003</v>
      </c>
      <c r="L141" s="43">
        <f t="shared" si="3"/>
        <v>0.8042090042654327</v>
      </c>
      <c r="M141" s="38">
        <f t="shared" si="6"/>
        <v>4907744.689999998</v>
      </c>
    </row>
    <row r="142" spans="1:13" ht="11.25">
      <c r="A142" s="32">
        <v>116</v>
      </c>
      <c r="B142" s="33" t="s">
        <v>79</v>
      </c>
      <c r="C142" s="35">
        <v>13498955</v>
      </c>
      <c r="D142" s="35">
        <v>7467288.07</v>
      </c>
      <c r="E142" s="35">
        <f t="shared" si="7"/>
        <v>20966243.07</v>
      </c>
      <c r="F142" s="35">
        <v>-3521775.95</v>
      </c>
      <c r="G142" s="35">
        <v>16061464.69</v>
      </c>
      <c r="H142" s="35">
        <v>6483126.68</v>
      </c>
      <c r="I142" s="35">
        <v>15546646.91</v>
      </c>
      <c r="J142" s="35">
        <v>514817.78</v>
      </c>
      <c r="K142" s="73">
        <f t="shared" si="5"/>
        <v>16061464.69</v>
      </c>
      <c r="L142" s="43">
        <f t="shared" si="3"/>
        <v>0.7660630775087165</v>
      </c>
      <c r="M142" s="38">
        <f t="shared" si="6"/>
        <v>4904778.380000001</v>
      </c>
    </row>
    <row r="143" spans="1:13" ht="11.25">
      <c r="A143" s="32">
        <v>117</v>
      </c>
      <c r="B143" s="33" t="s">
        <v>86</v>
      </c>
      <c r="C143" s="36"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9">
        <v>0</v>
      </c>
      <c r="M143" s="36">
        <v>0</v>
      </c>
    </row>
    <row r="144" spans="1:13" ht="11.25">
      <c r="A144" s="32">
        <v>118</v>
      </c>
      <c r="B144" s="33" t="s">
        <v>87</v>
      </c>
      <c r="C144" s="35">
        <v>1800000</v>
      </c>
      <c r="D144" s="36">
        <v>2300000</v>
      </c>
      <c r="E144" s="35">
        <f t="shared" si="7"/>
        <v>4100000</v>
      </c>
      <c r="F144" s="35">
        <v>723923.51</v>
      </c>
      <c r="G144" s="35">
        <v>4097033.69</v>
      </c>
      <c r="H144" s="35">
        <v>723923.51</v>
      </c>
      <c r="I144" s="35">
        <v>4097033.69</v>
      </c>
      <c r="J144" s="36">
        <v>0</v>
      </c>
      <c r="K144" s="73">
        <f t="shared" si="5"/>
        <v>4097033.69</v>
      </c>
      <c r="L144" s="43">
        <f>(K144/E144)</f>
        <v>0.9992765097560975</v>
      </c>
      <c r="M144" s="38">
        <f t="shared" si="6"/>
        <v>2966.310000000056</v>
      </c>
    </row>
    <row r="145" spans="1:13" ht="11.25">
      <c r="A145" s="30">
        <v>119</v>
      </c>
      <c r="B145" s="31" t="s">
        <v>88</v>
      </c>
      <c r="C145" s="38">
        <v>200000</v>
      </c>
      <c r="D145" s="39">
        <v>0</v>
      </c>
      <c r="E145" s="38">
        <v>200000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8">
        <f t="shared" si="6"/>
        <v>200000</v>
      </c>
    </row>
    <row r="146" spans="1:13" ht="11.25">
      <c r="A146" s="30">
        <v>120</v>
      </c>
      <c r="B146" s="31" t="s">
        <v>89</v>
      </c>
      <c r="C146" s="38">
        <v>17269000</v>
      </c>
      <c r="D146" s="39">
        <v>0</v>
      </c>
      <c r="E146" s="38">
        <v>17269000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8">
        <f t="shared" si="6"/>
        <v>17269000</v>
      </c>
    </row>
    <row r="147" spans="1:13" ht="11.25">
      <c r="A147" s="30">
        <v>121</v>
      </c>
      <c r="B147" s="31" t="s">
        <v>90</v>
      </c>
      <c r="C147" s="38">
        <v>10187555</v>
      </c>
      <c r="D147" s="39">
        <f aca="true" t="shared" si="9" ref="D147:I147">D149</f>
        <v>1222500</v>
      </c>
      <c r="E147" s="38">
        <f t="shared" si="9"/>
        <v>11410055</v>
      </c>
      <c r="F147" s="38">
        <f t="shared" si="9"/>
        <v>2855585.17</v>
      </c>
      <c r="G147" s="38">
        <f t="shared" si="9"/>
        <v>11273124.48</v>
      </c>
      <c r="H147" s="38">
        <f t="shared" si="9"/>
        <v>2861062.07</v>
      </c>
      <c r="I147" s="38">
        <f t="shared" si="9"/>
        <v>11273124.48</v>
      </c>
      <c r="J147" s="39">
        <f>J149</f>
        <v>0</v>
      </c>
      <c r="K147" s="74">
        <f t="shared" si="5"/>
        <v>11273124.48</v>
      </c>
      <c r="L147" s="43">
        <f>(K147/E147)</f>
        <v>0.9879991358499148</v>
      </c>
      <c r="M147" s="38">
        <f t="shared" si="6"/>
        <v>136930.51999999955</v>
      </c>
    </row>
    <row r="148" spans="1:13" ht="11.25">
      <c r="A148" s="30">
        <v>122</v>
      </c>
      <c r="B148" s="31" t="s">
        <v>81</v>
      </c>
      <c r="C148" s="38">
        <v>10187555</v>
      </c>
      <c r="D148" s="39">
        <f aca="true" t="shared" si="10" ref="D148:I148">D149</f>
        <v>1222500</v>
      </c>
      <c r="E148" s="38">
        <f t="shared" si="10"/>
        <v>11410055</v>
      </c>
      <c r="F148" s="38">
        <f t="shared" si="10"/>
        <v>2855585.17</v>
      </c>
      <c r="G148" s="38">
        <f t="shared" si="10"/>
        <v>11273124.48</v>
      </c>
      <c r="H148" s="38">
        <f t="shared" si="10"/>
        <v>2861062.07</v>
      </c>
      <c r="I148" s="38">
        <f t="shared" si="10"/>
        <v>11273124.48</v>
      </c>
      <c r="J148" s="39">
        <f>J149</f>
        <v>0</v>
      </c>
      <c r="K148" s="74">
        <f t="shared" si="5"/>
        <v>11273124.48</v>
      </c>
      <c r="L148" s="43">
        <f>(K148/E148)</f>
        <v>0.9879991358499148</v>
      </c>
      <c r="M148" s="38">
        <f t="shared" si="6"/>
        <v>136930.51999999955</v>
      </c>
    </row>
    <row r="149" spans="1:13" ht="11.25">
      <c r="A149" s="32">
        <v>123</v>
      </c>
      <c r="B149" s="33" t="s">
        <v>82</v>
      </c>
      <c r="C149" s="35">
        <v>10187555</v>
      </c>
      <c r="D149" s="36">
        <v>1222500</v>
      </c>
      <c r="E149" s="35">
        <f>C149+D149</f>
        <v>11410055</v>
      </c>
      <c r="F149" s="35">
        <v>2855585.17</v>
      </c>
      <c r="G149" s="35">
        <v>11273124.48</v>
      </c>
      <c r="H149" s="35">
        <v>2861062.07</v>
      </c>
      <c r="I149" s="35">
        <v>11273124.48</v>
      </c>
      <c r="J149" s="36">
        <v>0</v>
      </c>
      <c r="K149" s="73">
        <f t="shared" si="5"/>
        <v>11273124.48</v>
      </c>
      <c r="L149" s="43">
        <f>(K149/E149)</f>
        <v>0.9879991358499148</v>
      </c>
      <c r="M149" s="38">
        <f t="shared" si="6"/>
        <v>136930.51999999955</v>
      </c>
    </row>
    <row r="150" spans="1:13" ht="11.25">
      <c r="A150" s="32">
        <v>124</v>
      </c>
      <c r="B150" s="33" t="s">
        <v>83</v>
      </c>
      <c r="C150" s="36">
        <v>0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</row>
    <row r="151" spans="1:13" ht="11.25">
      <c r="A151" s="32">
        <v>125</v>
      </c>
      <c r="B151" s="33" t="s">
        <v>84</v>
      </c>
      <c r="C151" s="36">
        <v>0</v>
      </c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</row>
    <row r="152" spans="1:13" ht="11.25">
      <c r="A152" s="30">
        <v>126</v>
      </c>
      <c r="B152" s="31" t="s">
        <v>85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</row>
    <row r="153" spans="1:13" ht="11.25">
      <c r="A153" s="32">
        <v>127</v>
      </c>
      <c r="B153" s="33" t="s">
        <v>86</v>
      </c>
      <c r="C153" s="36">
        <v>0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</row>
    <row r="154" spans="1:13" ht="11.25">
      <c r="A154" s="32">
        <v>128</v>
      </c>
      <c r="B154" s="33" t="s">
        <v>87</v>
      </c>
      <c r="C154" s="36">
        <v>0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</row>
    <row r="155" spans="1:13" ht="11.25">
      <c r="A155" s="30">
        <v>129</v>
      </c>
      <c r="B155" s="31" t="s">
        <v>91</v>
      </c>
      <c r="C155" s="39">
        <v>230006608</v>
      </c>
      <c r="D155" s="39">
        <f aca="true" t="shared" si="11" ref="D155:J155">D136+D147</f>
        <v>31069870.080000002</v>
      </c>
      <c r="E155" s="39">
        <f t="shared" si="11"/>
        <v>261076478.07999998</v>
      </c>
      <c r="F155" s="39">
        <f t="shared" si="11"/>
        <v>39988054.13</v>
      </c>
      <c r="G155" s="39">
        <f t="shared" si="11"/>
        <v>231435418.44999996</v>
      </c>
      <c r="H155" s="39">
        <f t="shared" si="11"/>
        <v>56786484.589999996</v>
      </c>
      <c r="I155" s="39">
        <f t="shared" si="11"/>
        <v>230172262.77999997</v>
      </c>
      <c r="J155" s="39">
        <f t="shared" si="11"/>
        <v>1263155.67</v>
      </c>
      <c r="K155" s="74">
        <f t="shared" si="5"/>
        <v>231435418.44999996</v>
      </c>
      <c r="L155" s="43">
        <f>(K155/E155)</f>
        <v>0.8864659893990247</v>
      </c>
      <c r="M155" s="38">
        <f t="shared" si="6"/>
        <v>29641059.630000025</v>
      </c>
    </row>
    <row r="156" spans="1:13" ht="21">
      <c r="A156" s="30">
        <v>130</v>
      </c>
      <c r="B156" s="31" t="s">
        <v>92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</row>
    <row r="157" spans="1:13" ht="11.25">
      <c r="A157" s="32">
        <v>131</v>
      </c>
      <c r="B157" s="33" t="s">
        <v>93</v>
      </c>
      <c r="C157" s="36">
        <v>0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</row>
    <row r="158" spans="1:13" ht="11.25">
      <c r="A158" s="32">
        <v>132</v>
      </c>
      <c r="B158" s="33" t="s">
        <v>94</v>
      </c>
      <c r="C158" s="36">
        <v>0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</row>
    <row r="159" spans="1:13" ht="11.25">
      <c r="A159" s="32">
        <v>133</v>
      </c>
      <c r="B159" s="33" t="s">
        <v>95</v>
      </c>
      <c r="C159" s="36"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</row>
    <row r="160" spans="1:13" ht="11.25">
      <c r="A160" s="32">
        <v>134</v>
      </c>
      <c r="B160" s="33" t="s">
        <v>96</v>
      </c>
      <c r="C160" s="36"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</row>
    <row r="161" spans="1:13" ht="11.25">
      <c r="A161" s="32">
        <v>135</v>
      </c>
      <c r="B161" s="33" t="s">
        <v>97</v>
      </c>
      <c r="C161" s="36">
        <v>0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</row>
    <row r="162" spans="1:13" ht="11.25">
      <c r="A162" s="32">
        <v>136</v>
      </c>
      <c r="B162" s="33" t="s">
        <v>98</v>
      </c>
      <c r="C162" s="36"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</row>
    <row r="163" spans="1:13" ht="21">
      <c r="A163" s="30">
        <v>137</v>
      </c>
      <c r="B163" s="31" t="s">
        <v>99</v>
      </c>
      <c r="C163" s="39">
        <v>230006608</v>
      </c>
      <c r="D163" s="39">
        <f aca="true" t="shared" si="12" ref="D163:J163">D155+D156</f>
        <v>31069870.080000002</v>
      </c>
      <c r="E163" s="39">
        <f t="shared" si="12"/>
        <v>261076478.07999998</v>
      </c>
      <c r="F163" s="39">
        <f t="shared" si="12"/>
        <v>39988054.13</v>
      </c>
      <c r="G163" s="39">
        <f t="shared" si="12"/>
        <v>231435418.44999996</v>
      </c>
      <c r="H163" s="39">
        <f t="shared" si="12"/>
        <v>56786484.589999996</v>
      </c>
      <c r="I163" s="39">
        <f t="shared" si="12"/>
        <v>230172262.77999997</v>
      </c>
      <c r="J163" s="39">
        <f t="shared" si="12"/>
        <v>1263155.67</v>
      </c>
      <c r="K163" s="74">
        <f>I163+J163</f>
        <v>231435418.44999996</v>
      </c>
      <c r="L163" s="43">
        <f>(K163/E163)</f>
        <v>0.8864659893990247</v>
      </c>
      <c r="M163" s="38">
        <f t="shared" si="6"/>
        <v>29641059.630000025</v>
      </c>
    </row>
    <row r="164" spans="1:13" ht="11.25">
      <c r="A164" s="30">
        <v>138</v>
      </c>
      <c r="B164" s="31" t="s">
        <v>100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f>G115-I163-J163</f>
        <v>16929242.61</v>
      </c>
      <c r="J164" s="39">
        <v>0</v>
      </c>
      <c r="K164" s="74">
        <f>I164+J164</f>
        <v>16929242.61</v>
      </c>
      <c r="L164" s="43"/>
      <c r="M164" s="38"/>
    </row>
    <row r="165" spans="1:13" ht="11.25">
      <c r="A165" s="30">
        <v>139</v>
      </c>
      <c r="B165" s="31" t="s">
        <v>101</v>
      </c>
      <c r="C165" s="39">
        <v>0</v>
      </c>
      <c r="D165" s="39">
        <v>0</v>
      </c>
      <c r="E165" s="39">
        <v>0</v>
      </c>
      <c r="F165" s="39">
        <v>0</v>
      </c>
      <c r="G165" s="39">
        <v>0</v>
      </c>
      <c r="H165" s="39">
        <f>H163+H164</f>
        <v>56786484.589999996</v>
      </c>
      <c r="I165" s="39">
        <f>I163+I164</f>
        <v>247101505.39</v>
      </c>
      <c r="J165" s="116">
        <v>0</v>
      </c>
      <c r="K165" s="74">
        <f>I165+J165</f>
        <v>247101505.39</v>
      </c>
      <c r="L165" s="43"/>
      <c r="M165" s="38"/>
    </row>
    <row r="166" spans="3:12" ht="11.25">
      <c r="C166" s="35"/>
      <c r="D166" s="35"/>
      <c r="E166" s="35"/>
      <c r="F166" s="35"/>
      <c r="G166" s="35"/>
      <c r="H166" s="35"/>
      <c r="I166" s="35"/>
      <c r="J166" s="35"/>
      <c r="K166" s="35"/>
      <c r="L166" s="35"/>
    </row>
    <row r="167" spans="3:12" ht="11.25">
      <c r="C167" s="35"/>
      <c r="D167" s="35"/>
      <c r="E167" s="35"/>
      <c r="F167" s="35"/>
      <c r="G167" s="35"/>
      <c r="H167" s="35"/>
      <c r="I167" s="35"/>
      <c r="J167" s="35"/>
      <c r="K167" s="35"/>
      <c r="L167" s="35"/>
    </row>
    <row r="168" spans="3:12" ht="11.25">
      <c r="C168" s="35"/>
      <c r="D168" s="35"/>
      <c r="E168" s="35"/>
      <c r="F168" s="35"/>
      <c r="G168" s="35"/>
      <c r="H168" s="35"/>
      <c r="I168" s="35"/>
      <c r="J168" s="35"/>
      <c r="K168" s="35"/>
      <c r="L168" s="35"/>
    </row>
    <row r="169" spans="3:12" ht="11.25">
      <c r="C169" s="35"/>
      <c r="D169" s="35"/>
      <c r="E169" s="35"/>
      <c r="F169" s="35"/>
      <c r="G169" s="35"/>
      <c r="H169" s="35"/>
      <c r="I169" s="35"/>
      <c r="J169" s="35"/>
      <c r="K169" s="35"/>
      <c r="L169" s="35"/>
    </row>
    <row r="170" spans="3:12" ht="11.25">
      <c r="C170" s="35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3:12" ht="11.25">
      <c r="C171" s="35"/>
      <c r="D171" s="35"/>
      <c r="E171" s="35"/>
      <c r="F171" s="35"/>
      <c r="G171" s="35"/>
      <c r="H171" s="35"/>
      <c r="I171" s="35"/>
      <c r="J171" s="35"/>
      <c r="K171" s="35"/>
      <c r="L171" s="35"/>
    </row>
    <row r="172" spans="3:12" ht="11.25">
      <c r="C172" s="35"/>
      <c r="D172" s="35"/>
      <c r="E172" s="35"/>
      <c r="F172" s="35"/>
      <c r="G172" s="35"/>
      <c r="H172" s="35"/>
      <c r="I172" s="35"/>
      <c r="J172" s="35"/>
      <c r="K172" s="35"/>
      <c r="L172" s="35"/>
    </row>
    <row r="173" spans="3:12" ht="11.25">
      <c r="C173" s="35"/>
      <c r="D173" s="35"/>
      <c r="E173" s="35"/>
      <c r="F173" s="35"/>
      <c r="G173" s="35"/>
      <c r="H173" s="35"/>
      <c r="I173" s="35"/>
      <c r="J173" s="35"/>
      <c r="K173" s="35"/>
      <c r="L173" s="35"/>
    </row>
    <row r="174" spans="3:12" ht="11.25">
      <c r="C174" s="35"/>
      <c r="D174" s="35"/>
      <c r="E174" s="35"/>
      <c r="F174" s="35"/>
      <c r="G174" s="35"/>
      <c r="H174" s="35"/>
      <c r="I174" s="35"/>
      <c r="J174" s="35"/>
      <c r="K174" s="35"/>
      <c r="L174" s="35"/>
    </row>
    <row r="175" spans="3:12" ht="11.25">
      <c r="C175" s="35"/>
      <c r="D175" s="35"/>
      <c r="E175" s="35"/>
      <c r="F175" s="35"/>
      <c r="G175" s="35"/>
      <c r="H175" s="35"/>
      <c r="I175" s="35"/>
      <c r="J175" s="35"/>
      <c r="K175" s="35"/>
      <c r="L175" s="35"/>
    </row>
    <row r="181" spans="2:10" ht="11.25">
      <c r="B181" s="41" t="s">
        <v>484</v>
      </c>
      <c r="E181" s="128" t="s">
        <v>350</v>
      </c>
      <c r="F181" s="128"/>
      <c r="J181" s="34" t="s">
        <v>486</v>
      </c>
    </row>
    <row r="182" spans="2:10" ht="11.25">
      <c r="B182" s="41" t="s">
        <v>485</v>
      </c>
      <c r="E182" s="128" t="s">
        <v>487</v>
      </c>
      <c r="F182" s="128"/>
      <c r="J182" s="34" t="s">
        <v>429</v>
      </c>
    </row>
  </sheetData>
  <sheetProtection/>
  <mergeCells count="10">
    <mergeCell ref="A5:K5"/>
    <mergeCell ref="A1:K1"/>
    <mergeCell ref="A2:K2"/>
    <mergeCell ref="A3:K3"/>
    <mergeCell ref="E181:F181"/>
    <mergeCell ref="E182:F182"/>
    <mergeCell ref="F134:G134"/>
    <mergeCell ref="H134:I134"/>
    <mergeCell ref="E8:I8"/>
    <mergeCell ref="A7:K7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70" r:id="rId2"/>
  <rowBreaks count="2" manualBreakCount="2">
    <brk id="64" max="255" man="1"/>
    <brk id="13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1"/>
  <sheetViews>
    <sheetView zoomScale="110" zoomScaleNormal="110" zoomScalePageLayoutView="0" workbookViewId="0" topLeftCell="A14">
      <pane ySplit="570" topLeftCell="A1" activePane="bottomLeft" state="split"/>
      <selection pane="topLeft" activeCell="A13" sqref="A13"/>
      <selection pane="bottomLeft" activeCell="A4" sqref="A4:N6"/>
    </sheetView>
  </sheetViews>
  <sheetFormatPr defaultColWidth="6.8515625" defaultRowHeight="12.75" customHeight="1"/>
  <cols>
    <col min="1" max="1" width="6.140625" style="1" customWidth="1"/>
    <col min="2" max="2" width="7.8515625" style="1" customWidth="1"/>
    <col min="3" max="3" width="18.57421875" style="1" customWidth="1"/>
    <col min="4" max="4" width="18.140625" style="1" customWidth="1"/>
    <col min="5" max="6" width="14.140625" style="1" bestFit="1" customWidth="1"/>
    <col min="7" max="7" width="13.28125" style="1" bestFit="1" customWidth="1"/>
    <col min="8" max="8" width="14.140625" style="1" bestFit="1" customWidth="1"/>
    <col min="9" max="9" width="13.28125" style="1" bestFit="1" customWidth="1"/>
    <col min="10" max="10" width="14.140625" style="1" bestFit="1" customWidth="1"/>
    <col min="11" max="11" width="12.28125" style="1" bestFit="1" customWidth="1"/>
    <col min="12" max="12" width="11.140625" style="1" bestFit="1" customWidth="1"/>
    <col min="13" max="13" width="6.8515625" style="1" customWidth="1"/>
    <col min="14" max="14" width="13.28125" style="1" bestFit="1" customWidth="1"/>
    <col min="15" max="16384" width="6.8515625" style="1" customWidth="1"/>
  </cols>
  <sheetData>
    <row r="1" spans="1:14" ht="14.2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4.2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4.2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2.25" customHeight="1">
      <c r="A4" s="138" t="s">
        <v>518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ht="9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4" ht="16.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ht="7.5" customHeight="1"/>
    <row r="8" spans="1:5" ht="12" customHeight="1">
      <c r="A8" s="75"/>
      <c r="E8" s="76"/>
    </row>
    <row r="9" ht="2.25" customHeight="1"/>
    <row r="10" spans="7:10" ht="8.25" customHeight="1">
      <c r="G10" s="134" t="s">
        <v>519</v>
      </c>
      <c r="H10" s="134"/>
      <c r="I10" s="134" t="s">
        <v>488</v>
      </c>
      <c r="J10" s="134"/>
    </row>
    <row r="11" ht="5.25" customHeight="1"/>
    <row r="12" spans="9:11" ht="8.25" customHeight="1">
      <c r="I12" s="2"/>
      <c r="K12" s="134" t="s">
        <v>520</v>
      </c>
    </row>
    <row r="13" spans="5:14" ht="8.25" customHeight="1">
      <c r="E13" s="134" t="s">
        <v>102</v>
      </c>
      <c r="F13" s="134" t="s">
        <v>521</v>
      </c>
      <c r="K13" s="134"/>
      <c r="N13" s="134" t="s">
        <v>522</v>
      </c>
    </row>
    <row r="14" spans="1:14" ht="16.5">
      <c r="A14" s="2" t="s">
        <v>5</v>
      </c>
      <c r="B14" s="2" t="s">
        <v>103</v>
      </c>
      <c r="C14" s="134" t="s">
        <v>104</v>
      </c>
      <c r="D14" s="134"/>
      <c r="E14" s="134"/>
      <c r="F14" s="134"/>
      <c r="G14" s="134" t="s">
        <v>523</v>
      </c>
      <c r="H14" s="134" t="s">
        <v>524</v>
      </c>
      <c r="I14" s="134" t="s">
        <v>525</v>
      </c>
      <c r="J14" s="134" t="s">
        <v>526</v>
      </c>
      <c r="K14" s="134"/>
      <c r="L14" s="134" t="s">
        <v>527</v>
      </c>
      <c r="M14" s="134" t="s">
        <v>528</v>
      </c>
      <c r="N14" s="134"/>
    </row>
    <row r="15" spans="6:14" ht="6" customHeight="1">
      <c r="F15" s="134"/>
      <c r="G15" s="134"/>
      <c r="H15" s="134"/>
      <c r="I15" s="134"/>
      <c r="J15" s="134"/>
      <c r="K15" s="134"/>
      <c r="L15" s="134"/>
      <c r="M15" s="134"/>
      <c r="N15" s="134"/>
    </row>
    <row r="16" spans="6:14" ht="9" customHeight="1">
      <c r="F16" s="134"/>
      <c r="G16" s="134"/>
      <c r="H16" s="134"/>
      <c r="I16" s="134"/>
      <c r="J16" s="134"/>
      <c r="K16" s="134"/>
      <c r="L16" s="134"/>
      <c r="M16" s="134"/>
      <c r="N16" s="134"/>
    </row>
    <row r="17" ht="1.5" customHeight="1">
      <c r="K17" s="134"/>
    </row>
    <row r="18" ht="0.75" customHeight="1">
      <c r="K18" s="134"/>
    </row>
    <row r="19" spans="1:14" ht="15">
      <c r="A19" s="44">
        <v>1</v>
      </c>
      <c r="B19" s="133" t="s">
        <v>105</v>
      </c>
      <c r="C19" s="133"/>
      <c r="D19" s="133"/>
      <c r="E19" s="46">
        <v>219819053</v>
      </c>
      <c r="F19" s="46">
        <v>249467423.08</v>
      </c>
      <c r="G19" s="46">
        <v>37132468.96</v>
      </c>
      <c r="H19" s="46">
        <v>220162293.97</v>
      </c>
      <c r="I19" s="46">
        <v>53925422.52</v>
      </c>
      <c r="J19" s="46">
        <v>218899138.3</v>
      </c>
      <c r="K19" s="46">
        <v>1263155.67</v>
      </c>
      <c r="L19" s="46">
        <v>100</v>
      </c>
      <c r="M19" s="46">
        <v>88.25</v>
      </c>
      <c r="N19" s="46">
        <v>29305129.11</v>
      </c>
    </row>
    <row r="20" ht="9.75" customHeight="1"/>
    <row r="21" ht="12.75" customHeight="1" hidden="1"/>
    <row r="22" ht="0.75" customHeight="1"/>
    <row r="23" ht="1.5" customHeight="1"/>
    <row r="24" spans="1:14" ht="11.25" customHeight="1">
      <c r="A24" s="44">
        <v>2</v>
      </c>
      <c r="B24" s="47" t="s">
        <v>106</v>
      </c>
      <c r="C24" s="131" t="s">
        <v>107</v>
      </c>
      <c r="D24" s="131"/>
      <c r="E24" s="46">
        <v>7845000</v>
      </c>
      <c r="F24" s="46">
        <v>7845000</v>
      </c>
      <c r="G24" s="46">
        <v>1323572.97</v>
      </c>
      <c r="H24" s="46">
        <v>6701431.92</v>
      </c>
      <c r="I24" s="46">
        <v>1326556.2</v>
      </c>
      <c r="J24" s="46">
        <v>6701431.92</v>
      </c>
      <c r="K24" s="46">
        <v>0</v>
      </c>
      <c r="L24" s="46">
        <v>3.0500000000000003</v>
      </c>
      <c r="M24" s="46">
        <v>85.42</v>
      </c>
      <c r="N24" s="46">
        <v>1143568.08</v>
      </c>
    </row>
    <row r="25" ht="12.75" customHeight="1" hidden="1"/>
    <row r="26" ht="0.75" customHeight="1"/>
    <row r="27" ht="1.5" customHeight="1"/>
    <row r="28" spans="1:14" ht="11.25" customHeight="1">
      <c r="A28" s="48">
        <v>3</v>
      </c>
      <c r="B28" s="49" t="s">
        <v>108</v>
      </c>
      <c r="C28" s="132" t="s">
        <v>109</v>
      </c>
      <c r="D28" s="132"/>
      <c r="E28" s="51">
        <v>7355000</v>
      </c>
      <c r="F28" s="51">
        <v>7355000</v>
      </c>
      <c r="G28" s="51">
        <v>1323572.97</v>
      </c>
      <c r="H28" s="51">
        <v>6682853.890000001</v>
      </c>
      <c r="I28" s="51">
        <v>1326556.2</v>
      </c>
      <c r="J28" s="51">
        <v>6682853.890000001</v>
      </c>
      <c r="K28" s="51">
        <v>0</v>
      </c>
      <c r="L28" s="51">
        <v>3.0500000000000003</v>
      </c>
      <c r="M28" s="51">
        <v>90.86</v>
      </c>
      <c r="N28" s="51">
        <v>672146.11</v>
      </c>
    </row>
    <row r="29" ht="12.75" customHeight="1" hidden="1"/>
    <row r="30" ht="0.75" customHeight="1"/>
    <row r="31" ht="1.5" customHeight="1"/>
    <row r="32" spans="1:14" ht="11.25" customHeight="1">
      <c r="A32" s="48">
        <v>4</v>
      </c>
      <c r="B32" s="49" t="s">
        <v>110</v>
      </c>
      <c r="C32" s="132" t="s">
        <v>111</v>
      </c>
      <c r="D32" s="132"/>
      <c r="E32" s="51">
        <v>400000</v>
      </c>
      <c r="F32" s="51">
        <v>400000</v>
      </c>
      <c r="G32" s="51">
        <v>0</v>
      </c>
      <c r="H32" s="51">
        <v>7670</v>
      </c>
      <c r="I32" s="51">
        <v>0</v>
      </c>
      <c r="J32" s="51">
        <v>7670</v>
      </c>
      <c r="K32" s="51">
        <v>0</v>
      </c>
      <c r="L32" s="51">
        <v>0</v>
      </c>
      <c r="M32" s="51">
        <v>1.92</v>
      </c>
      <c r="N32" s="51">
        <v>392330</v>
      </c>
    </row>
    <row r="33" ht="12.75" customHeight="1" hidden="1"/>
    <row r="34" ht="0.75" customHeight="1"/>
    <row r="35" ht="1.5" customHeight="1"/>
    <row r="36" spans="1:14" ht="11.25" customHeight="1">
      <c r="A36" s="48">
        <v>5</v>
      </c>
      <c r="B36" s="49" t="s">
        <v>112</v>
      </c>
      <c r="C36" s="132" t="s">
        <v>113</v>
      </c>
      <c r="D36" s="132"/>
      <c r="E36" s="51">
        <v>70000</v>
      </c>
      <c r="F36" s="51">
        <v>70000</v>
      </c>
      <c r="G36" s="51">
        <v>0</v>
      </c>
      <c r="H36" s="51">
        <v>5343</v>
      </c>
      <c r="I36" s="51">
        <v>0</v>
      </c>
      <c r="J36" s="51">
        <v>5343</v>
      </c>
      <c r="K36" s="51">
        <v>0</v>
      </c>
      <c r="L36" s="51">
        <v>0</v>
      </c>
      <c r="M36" s="51">
        <v>7.63</v>
      </c>
      <c r="N36" s="51">
        <v>64657</v>
      </c>
    </row>
    <row r="37" ht="12.75" customHeight="1" hidden="1"/>
    <row r="38" ht="0.75" customHeight="1"/>
    <row r="39" ht="1.5" customHeight="1"/>
    <row r="40" spans="1:14" ht="11.25" customHeight="1">
      <c r="A40" s="48">
        <v>6</v>
      </c>
      <c r="B40" s="49" t="s">
        <v>114</v>
      </c>
      <c r="C40" s="132" t="s">
        <v>115</v>
      </c>
      <c r="D40" s="132"/>
      <c r="E40" s="51">
        <v>20000</v>
      </c>
      <c r="F40" s="51">
        <v>20000</v>
      </c>
      <c r="G40" s="51">
        <v>0</v>
      </c>
      <c r="H40" s="51">
        <v>5565.03</v>
      </c>
      <c r="I40" s="51">
        <v>0</v>
      </c>
      <c r="J40" s="51">
        <v>5565.03</v>
      </c>
      <c r="K40" s="51">
        <v>0</v>
      </c>
      <c r="L40" s="51">
        <v>0</v>
      </c>
      <c r="M40" s="51">
        <v>27.830000000000002</v>
      </c>
      <c r="N40" s="51">
        <v>14434.970000000001</v>
      </c>
    </row>
    <row r="41" ht="12.75" customHeight="1" hidden="1"/>
    <row r="42" ht="0.75" customHeight="1"/>
    <row r="43" ht="1.5" customHeight="1"/>
    <row r="44" spans="1:14" ht="11.25" customHeight="1">
      <c r="A44" s="44">
        <v>7</v>
      </c>
      <c r="B44" s="47" t="s">
        <v>116</v>
      </c>
      <c r="C44" s="131" t="s">
        <v>117</v>
      </c>
      <c r="D44" s="131"/>
      <c r="E44" s="46">
        <v>46480917</v>
      </c>
      <c r="F44" s="46">
        <v>46631564.99</v>
      </c>
      <c r="G44" s="46">
        <v>9014167.18</v>
      </c>
      <c r="H44" s="46">
        <v>45514883.76</v>
      </c>
      <c r="I44" s="46">
        <v>9766576.85</v>
      </c>
      <c r="J44" s="46">
        <v>45428002.89</v>
      </c>
      <c r="K44" s="46">
        <v>86880.87</v>
      </c>
      <c r="L44" s="46">
        <v>20.8</v>
      </c>
      <c r="M44" s="46">
        <v>97.61</v>
      </c>
      <c r="N44" s="46">
        <v>1116681.23</v>
      </c>
    </row>
    <row r="45" ht="12.75" customHeight="1" hidden="1"/>
    <row r="46" ht="0.75" customHeight="1"/>
    <row r="47" ht="1.5" customHeight="1"/>
    <row r="48" spans="1:14" ht="11.25" customHeight="1">
      <c r="A48" s="48">
        <v>8</v>
      </c>
      <c r="B48" s="49" t="s">
        <v>118</v>
      </c>
      <c r="C48" s="132" t="s">
        <v>111</v>
      </c>
      <c r="D48" s="132"/>
      <c r="E48" s="51">
        <v>43733917</v>
      </c>
      <c r="F48" s="51">
        <v>44997564.99</v>
      </c>
      <c r="G48" s="51">
        <v>8054294.92</v>
      </c>
      <c r="H48" s="51">
        <v>44041357.28</v>
      </c>
      <c r="I48" s="51">
        <v>8791724.07</v>
      </c>
      <c r="J48" s="51">
        <v>43954476.410000004</v>
      </c>
      <c r="K48" s="51">
        <v>86880.87</v>
      </c>
      <c r="L48" s="51">
        <v>20.12</v>
      </c>
      <c r="M48" s="51">
        <v>97.87</v>
      </c>
      <c r="N48" s="51">
        <v>956207.71</v>
      </c>
    </row>
    <row r="49" ht="12.75" customHeight="1" hidden="1"/>
    <row r="50" ht="0.75" customHeight="1"/>
    <row r="51" ht="1.5" customHeight="1"/>
    <row r="52" spans="1:14" ht="11.25" customHeight="1">
      <c r="A52" s="48">
        <v>9</v>
      </c>
      <c r="B52" s="49" t="s">
        <v>119</v>
      </c>
      <c r="C52" s="132" t="s">
        <v>120</v>
      </c>
      <c r="D52" s="132"/>
      <c r="E52" s="51">
        <v>2201000</v>
      </c>
      <c r="F52" s="51">
        <v>1316000</v>
      </c>
      <c r="G52" s="51">
        <v>851986.4</v>
      </c>
      <c r="H52" s="51">
        <v>1311264.3</v>
      </c>
      <c r="I52" s="51">
        <v>851986.4</v>
      </c>
      <c r="J52" s="51">
        <v>1311264.3</v>
      </c>
      <c r="K52" s="51">
        <v>0</v>
      </c>
      <c r="L52" s="51">
        <v>0.6</v>
      </c>
      <c r="M52" s="51">
        <v>99.64</v>
      </c>
      <c r="N52" s="51">
        <v>4735.7</v>
      </c>
    </row>
    <row r="53" ht="12.75" customHeight="1" hidden="1"/>
    <row r="54" ht="0.75" customHeight="1"/>
    <row r="55" ht="1.5" customHeight="1"/>
    <row r="56" spans="1:14" ht="11.25" customHeight="1">
      <c r="A56" s="48">
        <v>10</v>
      </c>
      <c r="B56" s="49" t="s">
        <v>121</v>
      </c>
      <c r="C56" s="132" t="s">
        <v>122</v>
      </c>
      <c r="D56" s="132"/>
      <c r="E56" s="51">
        <v>2000</v>
      </c>
      <c r="F56" s="51">
        <v>2000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2000</v>
      </c>
    </row>
    <row r="57" ht="12.75" customHeight="1" hidden="1"/>
    <row r="58" ht="0.75" customHeight="1"/>
    <row r="59" ht="1.5" customHeight="1"/>
    <row r="60" spans="1:14" ht="11.25" customHeight="1">
      <c r="A60" s="48">
        <v>11</v>
      </c>
      <c r="B60" s="49" t="s">
        <v>123</v>
      </c>
      <c r="C60" s="132" t="s">
        <v>115</v>
      </c>
      <c r="D60" s="132"/>
      <c r="E60" s="51">
        <v>15000</v>
      </c>
      <c r="F60" s="51">
        <v>15000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15000</v>
      </c>
    </row>
    <row r="61" ht="12.75" customHeight="1" hidden="1"/>
    <row r="62" ht="0.75" customHeight="1"/>
    <row r="63" ht="1.5" customHeight="1"/>
    <row r="64" spans="1:14" ht="11.25" customHeight="1">
      <c r="A64" s="48">
        <v>12</v>
      </c>
      <c r="B64" s="49" t="s">
        <v>124</v>
      </c>
      <c r="C64" s="132" t="s">
        <v>125</v>
      </c>
      <c r="D64" s="132"/>
      <c r="E64" s="51">
        <v>10000</v>
      </c>
      <c r="F64" s="51">
        <v>40000</v>
      </c>
      <c r="G64" s="51">
        <v>0</v>
      </c>
      <c r="H64" s="51">
        <v>38659.14</v>
      </c>
      <c r="I64" s="51">
        <v>0</v>
      </c>
      <c r="J64" s="51">
        <v>38659.14</v>
      </c>
      <c r="K64" s="51">
        <v>0</v>
      </c>
      <c r="L64" s="51">
        <v>0.02</v>
      </c>
      <c r="M64" s="51">
        <v>96.65</v>
      </c>
      <c r="N64" s="51">
        <v>1340.8600000000001</v>
      </c>
    </row>
    <row r="65" ht="12.75" customHeight="1" hidden="1"/>
    <row r="66" ht="0.75" customHeight="1"/>
    <row r="67" ht="1.5" customHeight="1"/>
    <row r="68" spans="1:14" ht="11.25" customHeight="1">
      <c r="A68" s="48">
        <v>13</v>
      </c>
      <c r="B68" s="49" t="s">
        <v>126</v>
      </c>
      <c r="C68" s="132" t="s">
        <v>127</v>
      </c>
      <c r="D68" s="132"/>
      <c r="E68" s="51">
        <v>505000</v>
      </c>
      <c r="F68" s="51">
        <v>247000</v>
      </c>
      <c r="G68" s="51">
        <v>107885.86</v>
      </c>
      <c r="H68" s="51">
        <v>123603.04000000001</v>
      </c>
      <c r="I68" s="51">
        <v>122866.38</v>
      </c>
      <c r="J68" s="51">
        <v>123603.04000000001</v>
      </c>
      <c r="K68" s="51">
        <v>0</v>
      </c>
      <c r="L68" s="51">
        <v>0.06</v>
      </c>
      <c r="M68" s="51">
        <v>50.04</v>
      </c>
      <c r="N68" s="51">
        <v>123396.96</v>
      </c>
    </row>
    <row r="69" ht="12.75" customHeight="1" hidden="1"/>
    <row r="70" ht="0.75" customHeight="1"/>
    <row r="71" ht="1.5" customHeight="1"/>
    <row r="72" spans="1:14" ht="11.25" customHeight="1">
      <c r="A72" s="48">
        <v>14</v>
      </c>
      <c r="B72" s="49" t="s">
        <v>128</v>
      </c>
      <c r="C72" s="132" t="s">
        <v>129</v>
      </c>
      <c r="D72" s="132"/>
      <c r="E72" s="51">
        <v>14000</v>
      </c>
      <c r="F72" s="51">
        <v>14000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14000</v>
      </c>
    </row>
    <row r="73" ht="12.75" customHeight="1" hidden="1"/>
    <row r="74" ht="0.75" customHeight="1"/>
    <row r="75" ht="1.5" customHeight="1"/>
    <row r="76" spans="1:14" ht="11.25" customHeight="1">
      <c r="A76" s="44">
        <v>15</v>
      </c>
      <c r="B76" s="47" t="s">
        <v>130</v>
      </c>
      <c r="C76" s="131" t="s">
        <v>131</v>
      </c>
      <c r="D76" s="131"/>
      <c r="E76" s="46">
        <v>253000</v>
      </c>
      <c r="F76" s="46">
        <v>253000</v>
      </c>
      <c r="G76" s="46">
        <v>54143.32</v>
      </c>
      <c r="H76" s="46">
        <v>217877.32</v>
      </c>
      <c r="I76" s="46">
        <v>58395.14</v>
      </c>
      <c r="J76" s="46">
        <v>217316.32</v>
      </c>
      <c r="K76" s="46">
        <v>561</v>
      </c>
      <c r="L76" s="46">
        <v>0.1</v>
      </c>
      <c r="M76" s="46">
        <v>86.12</v>
      </c>
      <c r="N76" s="46">
        <v>35122.68</v>
      </c>
    </row>
    <row r="77" ht="12.75" customHeight="1" hidden="1"/>
    <row r="78" ht="0.75" customHeight="1"/>
    <row r="79" ht="1.5" customHeight="1"/>
    <row r="80" spans="1:14" ht="11.25" customHeight="1">
      <c r="A80" s="48">
        <v>16</v>
      </c>
      <c r="B80" s="49" t="s">
        <v>132</v>
      </c>
      <c r="C80" s="132" t="s">
        <v>133</v>
      </c>
      <c r="D80" s="132"/>
      <c r="E80" s="51">
        <v>2000</v>
      </c>
      <c r="F80" s="51">
        <v>2000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2000</v>
      </c>
    </row>
    <row r="81" ht="12.75" customHeight="1" hidden="1"/>
    <row r="82" ht="0.75" customHeight="1"/>
    <row r="83" ht="1.5" customHeight="1"/>
    <row r="84" spans="1:14" ht="11.25" customHeight="1">
      <c r="A84" s="48">
        <v>17</v>
      </c>
      <c r="B84" s="49" t="s">
        <v>134</v>
      </c>
      <c r="C84" s="132" t="s">
        <v>135</v>
      </c>
      <c r="D84" s="132"/>
      <c r="E84" s="51">
        <v>251000</v>
      </c>
      <c r="F84" s="51">
        <v>251000</v>
      </c>
      <c r="G84" s="51">
        <v>54143.32</v>
      </c>
      <c r="H84" s="51">
        <v>217877.32</v>
      </c>
      <c r="I84" s="51">
        <v>58395.14</v>
      </c>
      <c r="J84" s="51">
        <v>217316.32</v>
      </c>
      <c r="K84" s="51">
        <v>561</v>
      </c>
      <c r="L84" s="51">
        <v>0.1</v>
      </c>
      <c r="M84" s="51">
        <v>86.8</v>
      </c>
      <c r="N84" s="51">
        <v>33122.68</v>
      </c>
    </row>
    <row r="85" ht="12.75" customHeight="1" hidden="1"/>
    <row r="86" ht="0.75" customHeight="1"/>
    <row r="87" ht="1.5" customHeight="1"/>
    <row r="88" spans="1:14" ht="11.25" customHeight="1">
      <c r="A88" s="44">
        <v>18</v>
      </c>
      <c r="B88" s="47" t="s">
        <v>136</v>
      </c>
      <c r="C88" s="131" t="s">
        <v>137</v>
      </c>
      <c r="D88" s="131"/>
      <c r="E88" s="46">
        <v>2067805</v>
      </c>
      <c r="F88" s="46">
        <v>2219305</v>
      </c>
      <c r="G88" s="46">
        <v>230659.48</v>
      </c>
      <c r="H88" s="46">
        <v>1704022.72</v>
      </c>
      <c r="I88" s="46">
        <v>486707.99</v>
      </c>
      <c r="J88" s="46">
        <v>1662665.1600000001</v>
      </c>
      <c r="K88" s="46">
        <v>41357.56</v>
      </c>
      <c r="L88" s="46">
        <v>0.78</v>
      </c>
      <c r="M88" s="46">
        <v>76.78</v>
      </c>
      <c r="N88" s="46">
        <v>515282.28</v>
      </c>
    </row>
    <row r="89" ht="12.75" customHeight="1" hidden="1"/>
    <row r="90" ht="0.75" customHeight="1"/>
    <row r="91" ht="1.5" customHeight="1"/>
    <row r="92" spans="1:14" ht="11.25" customHeight="1">
      <c r="A92" s="48">
        <v>19</v>
      </c>
      <c r="B92" s="49" t="s">
        <v>138</v>
      </c>
      <c r="C92" s="132" t="s">
        <v>139</v>
      </c>
      <c r="D92" s="132"/>
      <c r="E92" s="51">
        <v>15000</v>
      </c>
      <c r="F92" s="51">
        <v>15000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15000</v>
      </c>
    </row>
    <row r="93" ht="12.75" customHeight="1" hidden="1"/>
    <row r="94" ht="0.75" customHeight="1"/>
    <row r="95" ht="1.5" customHeight="1"/>
    <row r="96" spans="1:14" ht="11.25" customHeight="1">
      <c r="A96" s="48">
        <v>20</v>
      </c>
      <c r="B96" s="49" t="s">
        <v>140</v>
      </c>
      <c r="C96" s="132" t="s">
        <v>141</v>
      </c>
      <c r="D96" s="132"/>
      <c r="E96" s="51">
        <v>1000</v>
      </c>
      <c r="F96" s="51">
        <v>1000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1000</v>
      </c>
    </row>
    <row r="97" ht="12.75" customHeight="1" hidden="1"/>
    <row r="98" ht="0.75" customHeight="1"/>
    <row r="99" ht="1.5" customHeight="1"/>
    <row r="100" spans="1:14" ht="11.25" customHeight="1">
      <c r="A100" s="48">
        <v>21</v>
      </c>
      <c r="B100" s="49" t="s">
        <v>142</v>
      </c>
      <c r="C100" s="132" t="s">
        <v>143</v>
      </c>
      <c r="D100" s="132"/>
      <c r="E100" s="51">
        <v>782510</v>
      </c>
      <c r="F100" s="51">
        <v>1057310</v>
      </c>
      <c r="G100" s="51">
        <v>177774.73</v>
      </c>
      <c r="H100" s="51">
        <v>792615.64</v>
      </c>
      <c r="I100" s="51">
        <v>254353.54</v>
      </c>
      <c r="J100" s="51">
        <v>792535.64</v>
      </c>
      <c r="K100" s="51">
        <v>80</v>
      </c>
      <c r="L100" s="51">
        <v>0.36</v>
      </c>
      <c r="M100" s="51">
        <v>74.97</v>
      </c>
      <c r="N100" s="51">
        <v>264694.36</v>
      </c>
    </row>
    <row r="101" ht="12.75" customHeight="1" hidden="1"/>
    <row r="102" ht="0.75" customHeight="1"/>
    <row r="103" ht="1.5" customHeight="1"/>
    <row r="104" spans="1:14" ht="11.25" customHeight="1">
      <c r="A104" s="48">
        <v>22</v>
      </c>
      <c r="B104" s="49" t="s">
        <v>144</v>
      </c>
      <c r="C104" s="132" t="s">
        <v>145</v>
      </c>
      <c r="D104" s="132"/>
      <c r="E104" s="51">
        <v>1264295</v>
      </c>
      <c r="F104" s="51">
        <v>1140995</v>
      </c>
      <c r="G104" s="51">
        <v>52884.75</v>
      </c>
      <c r="H104" s="51">
        <v>911407.0800000001</v>
      </c>
      <c r="I104" s="51">
        <v>232354.45</v>
      </c>
      <c r="J104" s="51">
        <v>870129.52</v>
      </c>
      <c r="K104" s="51">
        <v>41277.56</v>
      </c>
      <c r="L104" s="51">
        <v>0.42</v>
      </c>
      <c r="M104" s="51">
        <v>79.88</v>
      </c>
      <c r="N104" s="51">
        <v>229587.92</v>
      </c>
    </row>
    <row r="105" ht="12.75" customHeight="1" hidden="1"/>
    <row r="106" ht="0.75" customHeight="1"/>
    <row r="107" ht="1.5" customHeight="1"/>
    <row r="108" spans="1:14" ht="11.25" customHeight="1">
      <c r="A108" s="48">
        <v>23</v>
      </c>
      <c r="B108" s="49" t="s">
        <v>146</v>
      </c>
      <c r="C108" s="132" t="s">
        <v>147</v>
      </c>
      <c r="D108" s="132"/>
      <c r="E108" s="51">
        <v>5000</v>
      </c>
      <c r="F108" s="51">
        <v>5000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5000</v>
      </c>
    </row>
    <row r="109" ht="12.75" customHeight="1" hidden="1"/>
    <row r="110" ht="0.75" customHeight="1"/>
    <row r="111" ht="1.5" customHeight="1"/>
    <row r="112" spans="1:14" ht="11.25" customHeight="1">
      <c r="A112" s="44">
        <v>24</v>
      </c>
      <c r="B112" s="47" t="s">
        <v>148</v>
      </c>
      <c r="C112" s="131" t="s">
        <v>149</v>
      </c>
      <c r="D112" s="131"/>
      <c r="E112" s="46">
        <v>5936000</v>
      </c>
      <c r="F112" s="46">
        <v>5936000</v>
      </c>
      <c r="G112" s="46">
        <v>744220.98</v>
      </c>
      <c r="H112" s="46">
        <v>3326649.2800000003</v>
      </c>
      <c r="I112" s="46">
        <v>755864.06</v>
      </c>
      <c r="J112" s="46">
        <v>3319934.5500000003</v>
      </c>
      <c r="K112" s="46">
        <v>6714.7300000000005</v>
      </c>
      <c r="L112" s="46">
        <v>1.52</v>
      </c>
      <c r="M112" s="46">
        <v>56.04</v>
      </c>
      <c r="N112" s="46">
        <v>2609350.72</v>
      </c>
    </row>
    <row r="113" ht="12.75" customHeight="1" hidden="1"/>
    <row r="114" ht="0.75" customHeight="1"/>
    <row r="115" ht="1.5" customHeight="1"/>
    <row r="116" spans="1:14" ht="11.25" customHeight="1">
      <c r="A116" s="48">
        <v>25</v>
      </c>
      <c r="B116" s="49" t="s">
        <v>150</v>
      </c>
      <c r="C116" s="132" t="s">
        <v>151</v>
      </c>
      <c r="D116" s="132"/>
      <c r="E116" s="51">
        <v>5936000</v>
      </c>
      <c r="F116" s="51">
        <v>5936000</v>
      </c>
      <c r="G116" s="51">
        <v>744220.98</v>
      </c>
      <c r="H116" s="51">
        <v>3326649.2800000003</v>
      </c>
      <c r="I116" s="51">
        <v>755864.06</v>
      </c>
      <c r="J116" s="51">
        <v>3319934.5500000003</v>
      </c>
      <c r="K116" s="51">
        <v>6714.7300000000005</v>
      </c>
      <c r="L116" s="51">
        <v>1.52</v>
      </c>
      <c r="M116" s="51">
        <v>56.04</v>
      </c>
      <c r="N116" s="51">
        <v>2609350.72</v>
      </c>
    </row>
    <row r="117" ht="12.75" customHeight="1" hidden="1"/>
    <row r="118" ht="0.75" customHeight="1"/>
    <row r="119" ht="1.5" customHeight="1"/>
    <row r="120" spans="1:14" ht="11.25" customHeight="1">
      <c r="A120" s="44">
        <v>26</v>
      </c>
      <c r="B120" s="47" t="s">
        <v>152</v>
      </c>
      <c r="C120" s="131" t="s">
        <v>153</v>
      </c>
      <c r="D120" s="131"/>
      <c r="E120" s="46">
        <v>49778026</v>
      </c>
      <c r="F120" s="46">
        <v>62732274.1</v>
      </c>
      <c r="G120" s="46">
        <v>8530058.24</v>
      </c>
      <c r="H120" s="46">
        <v>60427636.44</v>
      </c>
      <c r="I120" s="46">
        <v>12631953.99</v>
      </c>
      <c r="J120" s="46">
        <v>60104280.29</v>
      </c>
      <c r="K120" s="46">
        <v>323356.15</v>
      </c>
      <c r="L120" s="46">
        <v>27.6</v>
      </c>
      <c r="M120" s="46">
        <v>96.33</v>
      </c>
      <c r="N120" s="46">
        <v>2304637.66</v>
      </c>
    </row>
    <row r="121" ht="12.75" customHeight="1" hidden="1"/>
    <row r="122" ht="0.75" customHeight="1"/>
    <row r="123" ht="1.5" customHeight="1"/>
    <row r="124" spans="1:14" ht="11.25" customHeight="1">
      <c r="A124" s="48">
        <v>27</v>
      </c>
      <c r="B124" s="49" t="s">
        <v>154</v>
      </c>
      <c r="C124" s="132" t="s">
        <v>155</v>
      </c>
      <c r="D124" s="132"/>
      <c r="E124" s="51">
        <v>35922936</v>
      </c>
      <c r="F124" s="51">
        <v>42025181.89</v>
      </c>
      <c r="G124" s="51">
        <v>7462953.36</v>
      </c>
      <c r="H124" s="51">
        <v>41164403.99</v>
      </c>
      <c r="I124" s="51">
        <v>9136057.02</v>
      </c>
      <c r="J124" s="51">
        <v>40934973.08</v>
      </c>
      <c r="K124" s="51">
        <v>229430.91</v>
      </c>
      <c r="L124" s="51">
        <v>18.81</v>
      </c>
      <c r="M124" s="51">
        <v>97.95</v>
      </c>
      <c r="N124" s="51">
        <v>860777.9</v>
      </c>
    </row>
    <row r="125" ht="12.75" customHeight="1" hidden="1"/>
    <row r="126" ht="0.75" customHeight="1"/>
    <row r="127" ht="1.5" customHeight="1"/>
    <row r="128" spans="1:14" ht="11.25" customHeight="1">
      <c r="A128" s="48">
        <v>28</v>
      </c>
      <c r="B128" s="49" t="s">
        <v>156</v>
      </c>
      <c r="C128" s="132" t="s">
        <v>157</v>
      </c>
      <c r="D128" s="132"/>
      <c r="E128" s="51">
        <v>10000</v>
      </c>
      <c r="F128" s="51">
        <v>10000</v>
      </c>
      <c r="G128" s="51">
        <v>0</v>
      </c>
      <c r="H128" s="51">
        <v>609.33</v>
      </c>
      <c r="I128" s="51">
        <v>0</v>
      </c>
      <c r="J128" s="51">
        <v>609.33</v>
      </c>
      <c r="K128" s="51">
        <v>0</v>
      </c>
      <c r="L128" s="51">
        <v>0</v>
      </c>
      <c r="M128" s="51">
        <v>6.09</v>
      </c>
      <c r="N128" s="51">
        <v>9390.67</v>
      </c>
    </row>
    <row r="129" ht="12.75" customHeight="1" hidden="1"/>
    <row r="130" ht="0.75" customHeight="1"/>
    <row r="131" ht="1.5" customHeight="1"/>
    <row r="132" spans="1:14" ht="11.25" customHeight="1">
      <c r="A132" s="48">
        <v>29</v>
      </c>
      <c r="B132" s="49" t="s">
        <v>158</v>
      </c>
      <c r="C132" s="132" t="s">
        <v>159</v>
      </c>
      <c r="D132" s="132"/>
      <c r="E132" s="51">
        <v>1507940</v>
      </c>
      <c r="F132" s="51">
        <v>2715209.4</v>
      </c>
      <c r="G132" s="51">
        <v>-476639.88</v>
      </c>
      <c r="H132" s="51">
        <v>1919725.28</v>
      </c>
      <c r="I132" s="51">
        <v>310239.7</v>
      </c>
      <c r="J132" s="51">
        <v>1900153.07</v>
      </c>
      <c r="K132" s="51">
        <v>19572.21</v>
      </c>
      <c r="L132" s="51">
        <v>0.88</v>
      </c>
      <c r="M132" s="51">
        <v>70.7</v>
      </c>
      <c r="N132" s="51">
        <v>795484.12</v>
      </c>
    </row>
    <row r="133" ht="12.75" customHeight="1" hidden="1"/>
    <row r="134" ht="0.75" customHeight="1"/>
    <row r="135" ht="1.5" customHeight="1"/>
    <row r="136" spans="1:14" ht="11.25" customHeight="1">
      <c r="A136" s="48">
        <v>30</v>
      </c>
      <c r="B136" s="49" t="s">
        <v>160</v>
      </c>
      <c r="C136" s="132" t="s">
        <v>161</v>
      </c>
      <c r="D136" s="132"/>
      <c r="E136" s="51">
        <v>10712000</v>
      </c>
      <c r="F136" s="51">
        <v>13590457.08</v>
      </c>
      <c r="G136" s="51">
        <v>940440.31</v>
      </c>
      <c r="H136" s="51">
        <v>13210025.77</v>
      </c>
      <c r="I136" s="51">
        <v>2471522.13</v>
      </c>
      <c r="J136" s="51">
        <v>13187547.84</v>
      </c>
      <c r="K136" s="51">
        <v>22477.93</v>
      </c>
      <c r="L136" s="51">
        <v>6.03</v>
      </c>
      <c r="M136" s="51">
        <v>97.2</v>
      </c>
      <c r="N136" s="51">
        <v>380431.31</v>
      </c>
    </row>
    <row r="137" ht="12.75" customHeight="1" hidden="1"/>
    <row r="138" ht="0.75" customHeight="1"/>
    <row r="139" ht="1.5" customHeight="1"/>
    <row r="140" spans="1:14" ht="11.25" customHeight="1">
      <c r="A140" s="48">
        <v>31</v>
      </c>
      <c r="B140" s="49" t="s">
        <v>162</v>
      </c>
      <c r="C140" s="132" t="s">
        <v>163</v>
      </c>
      <c r="D140" s="132"/>
      <c r="E140" s="51">
        <v>1119150</v>
      </c>
      <c r="F140" s="51">
        <v>3814150</v>
      </c>
      <c r="G140" s="51">
        <v>509454.8</v>
      </c>
      <c r="H140" s="51">
        <v>3709837.79</v>
      </c>
      <c r="I140" s="51">
        <v>613751.83</v>
      </c>
      <c r="J140" s="51">
        <v>3660578.67</v>
      </c>
      <c r="K140" s="51">
        <v>49259.12</v>
      </c>
      <c r="L140" s="51">
        <v>1.69</v>
      </c>
      <c r="M140" s="51">
        <v>97.27</v>
      </c>
      <c r="N140" s="51">
        <v>104312.21</v>
      </c>
    </row>
    <row r="141" ht="12.75" customHeight="1" hidden="1"/>
    <row r="142" ht="0.75" customHeight="1"/>
    <row r="143" ht="1.5" customHeight="1"/>
    <row r="144" spans="1:14" ht="11.25" customHeight="1">
      <c r="A144" s="48">
        <v>32</v>
      </c>
      <c r="B144" s="49" t="s">
        <v>164</v>
      </c>
      <c r="C144" s="132" t="s">
        <v>165</v>
      </c>
      <c r="D144" s="132"/>
      <c r="E144" s="51">
        <v>112170</v>
      </c>
      <c r="F144" s="51">
        <v>122170</v>
      </c>
      <c r="G144" s="51">
        <v>18365.88</v>
      </c>
      <c r="H144" s="51">
        <v>93416.2</v>
      </c>
      <c r="I144" s="51">
        <v>17596.8</v>
      </c>
      <c r="J144" s="51">
        <v>92647.12</v>
      </c>
      <c r="K144" s="51">
        <v>769.08</v>
      </c>
      <c r="L144" s="51">
        <v>0.04</v>
      </c>
      <c r="M144" s="51">
        <v>76.46000000000001</v>
      </c>
      <c r="N144" s="51">
        <v>28753.8</v>
      </c>
    </row>
    <row r="145" ht="12.75" customHeight="1" hidden="1"/>
    <row r="146" ht="0.75" customHeight="1"/>
    <row r="147" ht="1.5" customHeight="1"/>
    <row r="148" spans="1:14" ht="11.25" customHeight="1">
      <c r="A148" s="48">
        <v>33</v>
      </c>
      <c r="B148" s="49" t="s">
        <v>166</v>
      </c>
      <c r="C148" s="132" t="s">
        <v>167</v>
      </c>
      <c r="D148" s="132"/>
      <c r="E148" s="51">
        <v>393830</v>
      </c>
      <c r="F148" s="51">
        <v>455105.73</v>
      </c>
      <c r="G148" s="51">
        <v>75483.77</v>
      </c>
      <c r="H148" s="51">
        <v>329618.08</v>
      </c>
      <c r="I148" s="51">
        <v>82786.51</v>
      </c>
      <c r="J148" s="51">
        <v>327771.18</v>
      </c>
      <c r="K148" s="51">
        <v>1846.9</v>
      </c>
      <c r="L148" s="51">
        <v>0.15</v>
      </c>
      <c r="M148" s="51">
        <v>72.43</v>
      </c>
      <c r="N148" s="51">
        <v>125487.65000000001</v>
      </c>
    </row>
    <row r="149" ht="12.75" customHeight="1" hidden="1"/>
    <row r="150" ht="0.75" customHeight="1"/>
    <row r="151" ht="1.5" customHeight="1"/>
    <row r="152" spans="1:14" ht="11.25" customHeight="1">
      <c r="A152" s="44">
        <v>34</v>
      </c>
      <c r="B152" s="47" t="s">
        <v>168</v>
      </c>
      <c r="C152" s="131" t="s">
        <v>169</v>
      </c>
      <c r="D152" s="131"/>
      <c r="E152" s="46">
        <v>3000</v>
      </c>
      <c r="F152" s="46">
        <v>3000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3000</v>
      </c>
    </row>
    <row r="153" ht="12.75" customHeight="1" hidden="1"/>
    <row r="154" ht="0.75" customHeight="1"/>
    <row r="155" spans="1:14" ht="11.25" customHeight="1">
      <c r="A155" s="48">
        <v>35</v>
      </c>
      <c r="B155" s="49" t="s">
        <v>170</v>
      </c>
      <c r="C155" s="132" t="s">
        <v>171</v>
      </c>
      <c r="D155" s="132"/>
      <c r="E155" s="51">
        <v>3000</v>
      </c>
      <c r="F155" s="51">
        <v>3000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3000</v>
      </c>
    </row>
    <row r="156" ht="12.75" customHeight="1" hidden="1"/>
    <row r="157" ht="0.75" customHeight="1"/>
    <row r="158" ht="1.5" customHeight="1"/>
    <row r="159" spans="1:14" ht="11.25" customHeight="1">
      <c r="A159" s="44">
        <v>36</v>
      </c>
      <c r="B159" s="47" t="s">
        <v>172</v>
      </c>
      <c r="C159" s="131" t="s">
        <v>173</v>
      </c>
      <c r="D159" s="131"/>
      <c r="E159" s="46">
        <v>66929034</v>
      </c>
      <c r="F159" s="46">
        <v>78357446.7</v>
      </c>
      <c r="G159" s="46">
        <v>19729944.19</v>
      </c>
      <c r="H159" s="46">
        <v>77145180.94</v>
      </c>
      <c r="I159" s="46">
        <v>24533386.22</v>
      </c>
      <c r="J159" s="46">
        <v>76761625.63</v>
      </c>
      <c r="K159" s="46">
        <v>383555.31</v>
      </c>
      <c r="L159" s="46">
        <v>35.230000000000004</v>
      </c>
      <c r="M159" s="46">
        <v>98.45</v>
      </c>
      <c r="N159" s="46">
        <v>1212265.76</v>
      </c>
    </row>
    <row r="160" ht="12.75" customHeight="1" hidden="1"/>
    <row r="161" ht="0.75" customHeight="1"/>
    <row r="162" ht="1.5" customHeight="1"/>
    <row r="163" spans="1:14" ht="11.25" customHeight="1">
      <c r="A163" s="48">
        <v>37</v>
      </c>
      <c r="B163" s="49" t="s">
        <v>174</v>
      </c>
      <c r="C163" s="132" t="s">
        <v>155</v>
      </c>
      <c r="D163" s="132"/>
      <c r="E163" s="51">
        <v>6019274</v>
      </c>
      <c r="F163" s="51">
        <v>12126274</v>
      </c>
      <c r="G163" s="51">
        <v>4217547.59</v>
      </c>
      <c r="H163" s="51">
        <v>12003074.89</v>
      </c>
      <c r="I163" s="51">
        <v>5344191.87</v>
      </c>
      <c r="J163" s="51">
        <v>11619519.58</v>
      </c>
      <c r="K163" s="51">
        <v>383555.31</v>
      </c>
      <c r="L163" s="51">
        <v>5.48</v>
      </c>
      <c r="M163" s="51">
        <v>98.98</v>
      </c>
      <c r="N163" s="51">
        <v>123199.11</v>
      </c>
    </row>
    <row r="164" ht="12.75" customHeight="1" hidden="1"/>
    <row r="165" ht="0.75" customHeight="1"/>
    <row r="166" ht="1.5" customHeight="1"/>
    <row r="167" spans="1:14" ht="11.25" customHeight="1">
      <c r="A167" s="48">
        <v>38</v>
      </c>
      <c r="B167" s="49" t="s">
        <v>175</v>
      </c>
      <c r="C167" s="132" t="s">
        <v>176</v>
      </c>
      <c r="D167" s="132"/>
      <c r="E167" s="51">
        <v>10214950</v>
      </c>
      <c r="F167" s="51">
        <v>9141950</v>
      </c>
      <c r="G167" s="51">
        <v>812312.22</v>
      </c>
      <c r="H167" s="51">
        <v>8911797.47</v>
      </c>
      <c r="I167" s="51">
        <v>1486046.8</v>
      </c>
      <c r="J167" s="51">
        <v>8911797.47</v>
      </c>
      <c r="K167" s="51">
        <v>0</v>
      </c>
      <c r="L167" s="51">
        <v>4.07</v>
      </c>
      <c r="M167" s="51">
        <v>97.48</v>
      </c>
      <c r="N167" s="51">
        <v>230152.53</v>
      </c>
    </row>
    <row r="168" ht="12.75" customHeight="1" hidden="1"/>
    <row r="169" ht="0.75" customHeight="1"/>
    <row r="170" ht="1.5" customHeight="1"/>
    <row r="171" spans="1:14" ht="11.25" customHeight="1">
      <c r="A171" s="48">
        <v>39</v>
      </c>
      <c r="B171" s="49" t="s">
        <v>177</v>
      </c>
      <c r="C171" s="132" t="s">
        <v>178</v>
      </c>
      <c r="D171" s="132"/>
      <c r="E171" s="51">
        <v>35617351</v>
      </c>
      <c r="F171" s="51">
        <v>40018351</v>
      </c>
      <c r="G171" s="51">
        <v>10674548.22</v>
      </c>
      <c r="H171" s="51">
        <v>39313249.15</v>
      </c>
      <c r="I171" s="51">
        <v>12919207.69</v>
      </c>
      <c r="J171" s="51">
        <v>39313249.15</v>
      </c>
      <c r="K171" s="51">
        <v>0</v>
      </c>
      <c r="L171" s="51">
        <v>17.96</v>
      </c>
      <c r="M171" s="51">
        <v>98.24000000000001</v>
      </c>
      <c r="N171" s="51">
        <v>705101.85</v>
      </c>
    </row>
    <row r="172" ht="12.75" customHeight="1" hidden="1"/>
    <row r="173" ht="0.75" customHeight="1"/>
    <row r="174" ht="1.5" customHeight="1"/>
    <row r="175" spans="1:14" ht="11.25" customHeight="1">
      <c r="A175" s="48">
        <v>40</v>
      </c>
      <c r="B175" s="49" t="s">
        <v>179</v>
      </c>
      <c r="C175" s="132" t="s">
        <v>127</v>
      </c>
      <c r="D175" s="132"/>
      <c r="E175" s="51">
        <v>1131000</v>
      </c>
      <c r="F175" s="51">
        <v>1407713.34</v>
      </c>
      <c r="G175" s="51">
        <v>273160.93</v>
      </c>
      <c r="H175" s="51">
        <v>1313849.75</v>
      </c>
      <c r="I175" s="51">
        <v>388058.3</v>
      </c>
      <c r="J175" s="51">
        <v>1313849.75</v>
      </c>
      <c r="K175" s="51">
        <v>0</v>
      </c>
      <c r="L175" s="51">
        <v>0.6</v>
      </c>
      <c r="M175" s="51">
        <v>93.33</v>
      </c>
      <c r="N175" s="51">
        <v>93863.59</v>
      </c>
    </row>
    <row r="176" ht="12.75" customHeight="1" hidden="1"/>
    <row r="177" ht="0.75" customHeight="1"/>
    <row r="178" ht="1.5" customHeight="1"/>
    <row r="179" spans="1:14" ht="11.25" customHeight="1">
      <c r="A179" s="48">
        <v>41</v>
      </c>
      <c r="B179" s="49" t="s">
        <v>180</v>
      </c>
      <c r="C179" s="132" t="s">
        <v>181</v>
      </c>
      <c r="D179" s="132"/>
      <c r="E179" s="51">
        <v>723000</v>
      </c>
      <c r="F179" s="51">
        <v>1560000</v>
      </c>
      <c r="G179" s="51">
        <v>-315095.14</v>
      </c>
      <c r="H179" s="51">
        <v>1555432.6</v>
      </c>
      <c r="I179" s="51">
        <v>319811.19</v>
      </c>
      <c r="J179" s="51">
        <v>1555432.6</v>
      </c>
      <c r="K179" s="51">
        <v>0</v>
      </c>
      <c r="L179" s="51">
        <v>0.71</v>
      </c>
      <c r="M179" s="51">
        <v>99.71000000000001</v>
      </c>
      <c r="N179" s="51">
        <v>4567.400000000001</v>
      </c>
    </row>
    <row r="180" ht="12.75" customHeight="1" hidden="1"/>
    <row r="181" ht="0.75" customHeight="1"/>
    <row r="182" ht="1.5" customHeight="1"/>
    <row r="183" spans="1:14" ht="11.25" customHeight="1">
      <c r="A183" s="48">
        <v>42</v>
      </c>
      <c r="B183" s="49" t="s">
        <v>182</v>
      </c>
      <c r="C183" s="132" t="s">
        <v>183</v>
      </c>
      <c r="D183" s="132"/>
      <c r="E183" s="51">
        <v>13179959</v>
      </c>
      <c r="F183" s="51">
        <v>14039658.36</v>
      </c>
      <c r="G183" s="51">
        <v>4067470.37</v>
      </c>
      <c r="H183" s="51">
        <v>13996177.08</v>
      </c>
      <c r="I183" s="51">
        <v>4067470.37</v>
      </c>
      <c r="J183" s="51">
        <v>13996177.08</v>
      </c>
      <c r="K183" s="51">
        <v>0</v>
      </c>
      <c r="L183" s="51">
        <v>6.390000000000001</v>
      </c>
      <c r="M183" s="51">
        <v>99.69</v>
      </c>
      <c r="N183" s="51">
        <v>43481.28</v>
      </c>
    </row>
    <row r="184" ht="12.75" customHeight="1" hidden="1"/>
    <row r="185" ht="0.75" customHeight="1"/>
    <row r="186" ht="1.5" customHeight="1"/>
    <row r="187" spans="1:14" ht="11.25" customHeight="1">
      <c r="A187" s="48">
        <v>43</v>
      </c>
      <c r="B187" s="49" t="s">
        <v>184</v>
      </c>
      <c r="C187" s="132" t="s">
        <v>185</v>
      </c>
      <c r="D187" s="132"/>
      <c r="E187" s="51">
        <v>2000</v>
      </c>
      <c r="F187" s="51">
        <v>2000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2000</v>
      </c>
    </row>
    <row r="188" ht="12.75" customHeight="1" hidden="1"/>
    <row r="189" ht="0.75" customHeight="1"/>
    <row r="190" ht="1.5" customHeight="1"/>
    <row r="191" spans="1:14" ht="11.25" customHeight="1">
      <c r="A191" s="48">
        <v>44</v>
      </c>
      <c r="B191" s="49" t="s">
        <v>186</v>
      </c>
      <c r="C191" s="132" t="s">
        <v>187</v>
      </c>
      <c r="D191" s="132"/>
      <c r="E191" s="51">
        <v>32500</v>
      </c>
      <c r="F191" s="51">
        <v>52500</v>
      </c>
      <c r="G191" s="51">
        <v>0</v>
      </c>
      <c r="H191" s="51">
        <v>51600</v>
      </c>
      <c r="I191" s="51">
        <v>8600</v>
      </c>
      <c r="J191" s="51">
        <v>51600</v>
      </c>
      <c r="K191" s="51">
        <v>0</v>
      </c>
      <c r="L191" s="51">
        <v>0.02</v>
      </c>
      <c r="M191" s="51">
        <v>98.29</v>
      </c>
      <c r="N191" s="51">
        <v>900</v>
      </c>
    </row>
    <row r="192" ht="12.75" customHeight="1" hidden="1"/>
    <row r="193" ht="0.75" customHeight="1"/>
    <row r="194" ht="1.5" customHeight="1"/>
    <row r="195" spans="1:14" ht="11.25" customHeight="1">
      <c r="A195" s="48">
        <v>45</v>
      </c>
      <c r="B195" s="49" t="s">
        <v>188</v>
      </c>
      <c r="C195" s="132" t="s">
        <v>189</v>
      </c>
      <c r="D195" s="132"/>
      <c r="E195" s="51">
        <v>9000</v>
      </c>
      <c r="F195" s="51">
        <v>9000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9000</v>
      </c>
    </row>
    <row r="196" ht="12.75" customHeight="1" hidden="1"/>
    <row r="197" ht="0.75" customHeight="1"/>
    <row r="198" ht="1.5" customHeight="1"/>
    <row r="199" spans="1:14" ht="11.25" customHeight="1">
      <c r="A199" s="44">
        <v>46</v>
      </c>
      <c r="B199" s="47" t="s">
        <v>190</v>
      </c>
      <c r="C199" s="131" t="s">
        <v>191</v>
      </c>
      <c r="D199" s="131"/>
      <c r="E199" s="46">
        <v>824800</v>
      </c>
      <c r="F199" s="46">
        <v>585200</v>
      </c>
      <c r="G199" s="46">
        <v>111428.88</v>
      </c>
      <c r="H199" s="46">
        <v>557361.89</v>
      </c>
      <c r="I199" s="46">
        <v>75020.38</v>
      </c>
      <c r="J199" s="46">
        <v>517074.14</v>
      </c>
      <c r="K199" s="46">
        <v>40287.75</v>
      </c>
      <c r="L199" s="46">
        <v>0.25</v>
      </c>
      <c r="M199" s="46">
        <v>95.24</v>
      </c>
      <c r="N199" s="46">
        <v>27838.11</v>
      </c>
    </row>
    <row r="200" ht="12.75" customHeight="1" hidden="1"/>
    <row r="201" ht="0.75" customHeight="1"/>
    <row r="202" ht="1.5" customHeight="1"/>
    <row r="203" spans="1:14" ht="11.25" customHeight="1">
      <c r="A203" s="48">
        <v>47</v>
      </c>
      <c r="B203" s="49" t="s">
        <v>192</v>
      </c>
      <c r="C203" s="132" t="s">
        <v>193</v>
      </c>
      <c r="D203" s="132"/>
      <c r="E203" s="51">
        <v>16000</v>
      </c>
      <c r="F203" s="51">
        <v>400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400</v>
      </c>
    </row>
    <row r="204" ht="12.75" customHeight="1" hidden="1"/>
    <row r="205" ht="0.75" customHeight="1"/>
    <row r="206" ht="1.5" customHeight="1"/>
    <row r="207" spans="1:14" ht="11.25" customHeight="1">
      <c r="A207" s="48">
        <v>48</v>
      </c>
      <c r="B207" s="49" t="s">
        <v>194</v>
      </c>
      <c r="C207" s="132" t="s">
        <v>195</v>
      </c>
      <c r="D207" s="132"/>
      <c r="E207" s="51">
        <v>808800</v>
      </c>
      <c r="F207" s="51">
        <v>584800</v>
      </c>
      <c r="G207" s="51">
        <v>111428.88</v>
      </c>
      <c r="H207" s="51">
        <v>557361.89</v>
      </c>
      <c r="I207" s="51">
        <v>75020.38</v>
      </c>
      <c r="J207" s="51">
        <v>517074.14</v>
      </c>
      <c r="K207" s="51">
        <v>40287.75</v>
      </c>
      <c r="L207" s="51">
        <v>0.25</v>
      </c>
      <c r="M207" s="51">
        <v>95.31</v>
      </c>
      <c r="N207" s="51">
        <v>27438.11</v>
      </c>
    </row>
    <row r="208" ht="12.75" customHeight="1" hidden="1"/>
    <row r="209" ht="0.75" customHeight="1"/>
    <row r="210" ht="1.5" customHeight="1"/>
    <row r="211" spans="1:14" ht="11.25" customHeight="1">
      <c r="A211" s="44">
        <v>49</v>
      </c>
      <c r="B211" s="47" t="s">
        <v>196</v>
      </c>
      <c r="C211" s="131" t="s">
        <v>197</v>
      </c>
      <c r="D211" s="131"/>
      <c r="E211" s="46">
        <v>11588590</v>
      </c>
      <c r="F211" s="46">
        <v>16752275.290000001</v>
      </c>
      <c r="G211" s="46">
        <v>-2040178.55</v>
      </c>
      <c r="H211" s="46">
        <v>14240525.56</v>
      </c>
      <c r="I211" s="46">
        <v>2843110.66</v>
      </c>
      <c r="J211" s="46">
        <v>13887953.18</v>
      </c>
      <c r="K211" s="46">
        <v>352572.38</v>
      </c>
      <c r="L211" s="46">
        <v>6.5</v>
      </c>
      <c r="M211" s="46">
        <v>85.01</v>
      </c>
      <c r="N211" s="46">
        <v>2511749.73</v>
      </c>
    </row>
    <row r="212" ht="12.75" customHeight="1" hidden="1"/>
    <row r="213" ht="0.75" customHeight="1"/>
    <row r="214" ht="1.5" customHeight="1"/>
    <row r="215" spans="1:14" ht="11.25" customHeight="1">
      <c r="A215" s="48">
        <v>50</v>
      </c>
      <c r="B215" s="49" t="s">
        <v>198</v>
      </c>
      <c r="C215" s="132" t="s">
        <v>199</v>
      </c>
      <c r="D215" s="132"/>
      <c r="E215" s="51">
        <v>6315640</v>
      </c>
      <c r="F215" s="51">
        <v>7780554.3</v>
      </c>
      <c r="G215" s="51">
        <v>-3069412.0500000003</v>
      </c>
      <c r="H215" s="51">
        <v>5606041.0200000005</v>
      </c>
      <c r="I215" s="51">
        <v>1404945.01</v>
      </c>
      <c r="J215" s="51">
        <v>5260098.64</v>
      </c>
      <c r="K215" s="51">
        <v>345942.38</v>
      </c>
      <c r="L215" s="51">
        <v>2.56</v>
      </c>
      <c r="M215" s="51">
        <v>72.05</v>
      </c>
      <c r="N215" s="51">
        <v>2174513.2800000003</v>
      </c>
    </row>
    <row r="216" ht="12.75" customHeight="1" hidden="1"/>
    <row r="217" ht="0.75" customHeight="1"/>
    <row r="218" ht="1.5" customHeight="1"/>
    <row r="219" spans="1:14" ht="11.25" customHeight="1">
      <c r="A219" s="48">
        <v>51</v>
      </c>
      <c r="B219" s="49" t="s">
        <v>200</v>
      </c>
      <c r="C219" s="132" t="s">
        <v>201</v>
      </c>
      <c r="D219" s="132"/>
      <c r="E219" s="51">
        <v>5272950</v>
      </c>
      <c r="F219" s="51">
        <v>8971720.99</v>
      </c>
      <c r="G219" s="51">
        <v>1029233.5</v>
      </c>
      <c r="H219" s="51">
        <v>8634484.540000001</v>
      </c>
      <c r="I219" s="51">
        <v>1438165.6500000001</v>
      </c>
      <c r="J219" s="51">
        <v>8627854.540000001</v>
      </c>
      <c r="K219" s="51">
        <v>6630</v>
      </c>
      <c r="L219" s="51">
        <v>3.94</v>
      </c>
      <c r="M219" s="51">
        <v>96.24000000000001</v>
      </c>
      <c r="N219" s="51">
        <v>337236.45</v>
      </c>
    </row>
    <row r="220" ht="12.75" customHeight="1" hidden="1"/>
    <row r="221" ht="0.75" customHeight="1"/>
    <row r="222" ht="1.5" customHeight="1"/>
    <row r="223" spans="1:14" ht="11.25" customHeight="1">
      <c r="A223" s="44">
        <v>52</v>
      </c>
      <c r="B223" s="47" t="s">
        <v>202</v>
      </c>
      <c r="C223" s="131" t="s">
        <v>203</v>
      </c>
      <c r="D223" s="131"/>
      <c r="E223" s="46">
        <v>47000</v>
      </c>
      <c r="F223" s="46">
        <v>47000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47000</v>
      </c>
    </row>
    <row r="224" ht="12.75" customHeight="1" hidden="1"/>
    <row r="225" ht="0.75" customHeight="1"/>
    <row r="226" ht="1.5" customHeight="1"/>
    <row r="227" spans="1:14" ht="11.25" customHeight="1">
      <c r="A227" s="48">
        <v>53</v>
      </c>
      <c r="B227" s="49" t="s">
        <v>204</v>
      </c>
      <c r="C227" s="132" t="s">
        <v>205</v>
      </c>
      <c r="D227" s="132"/>
      <c r="E227" s="51">
        <v>47000</v>
      </c>
      <c r="F227" s="51">
        <v>47000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47000</v>
      </c>
    </row>
    <row r="228" ht="12.75" customHeight="1" hidden="1"/>
    <row r="229" ht="0.75" customHeight="1"/>
    <row r="230" ht="1.5" customHeight="1"/>
    <row r="231" spans="1:14" ht="11.25" customHeight="1">
      <c r="A231" s="44">
        <v>54</v>
      </c>
      <c r="B231" s="47" t="s">
        <v>206</v>
      </c>
      <c r="C231" s="131" t="s">
        <v>207</v>
      </c>
      <c r="D231" s="131"/>
      <c r="E231" s="46">
        <v>1000</v>
      </c>
      <c r="F231" s="46">
        <v>34196</v>
      </c>
      <c r="G231" s="46">
        <v>-33000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34196</v>
      </c>
    </row>
    <row r="232" ht="12.75" customHeight="1" hidden="1"/>
    <row r="233" ht="0.75" customHeight="1"/>
    <row r="234" ht="1.5" customHeight="1"/>
    <row r="235" spans="1:14" ht="11.25" customHeight="1">
      <c r="A235" s="48">
        <v>55</v>
      </c>
      <c r="B235" s="49" t="s">
        <v>208</v>
      </c>
      <c r="C235" s="132" t="s">
        <v>209</v>
      </c>
      <c r="D235" s="132"/>
      <c r="E235" s="51">
        <v>1000</v>
      </c>
      <c r="F235" s="51">
        <v>34196</v>
      </c>
      <c r="G235" s="51">
        <v>-33000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34196</v>
      </c>
    </row>
    <row r="236" ht="12.75" customHeight="1" hidden="1"/>
    <row r="237" ht="0.75" customHeight="1"/>
    <row r="238" ht="1.5" customHeight="1"/>
    <row r="239" spans="1:14" ht="11.25" customHeight="1">
      <c r="A239" s="44">
        <v>56</v>
      </c>
      <c r="B239" s="47" t="s">
        <v>210</v>
      </c>
      <c r="C239" s="131" t="s">
        <v>211</v>
      </c>
      <c r="D239" s="131"/>
      <c r="E239" s="46">
        <v>370000</v>
      </c>
      <c r="F239" s="46">
        <v>299000</v>
      </c>
      <c r="G239" s="46">
        <v>8215.22</v>
      </c>
      <c r="H239" s="46">
        <v>163621.81</v>
      </c>
      <c r="I239" s="46">
        <v>29072.38</v>
      </c>
      <c r="J239" s="46">
        <v>163539.81</v>
      </c>
      <c r="K239" s="46">
        <v>82</v>
      </c>
      <c r="L239" s="46">
        <v>0.08</v>
      </c>
      <c r="M239" s="46">
        <v>54.72</v>
      </c>
      <c r="N239" s="46">
        <v>135378.19</v>
      </c>
    </row>
    <row r="240" ht="12.75" customHeight="1" hidden="1"/>
    <row r="241" ht="0.75" customHeight="1"/>
    <row r="242" ht="1.5" customHeight="1"/>
    <row r="243" spans="1:14" ht="11.25" customHeight="1">
      <c r="A243" s="48">
        <v>57</v>
      </c>
      <c r="B243" s="49" t="s">
        <v>212</v>
      </c>
      <c r="C243" s="132" t="s">
        <v>111</v>
      </c>
      <c r="D243" s="132"/>
      <c r="E243" s="51">
        <v>80000</v>
      </c>
      <c r="F243" s="51">
        <v>130000</v>
      </c>
      <c r="G243" s="51">
        <v>7700.22</v>
      </c>
      <c r="H243" s="51">
        <v>121298.28</v>
      </c>
      <c r="I243" s="51">
        <v>27939.38</v>
      </c>
      <c r="J243" s="51">
        <v>121298.28</v>
      </c>
      <c r="K243" s="51">
        <v>0</v>
      </c>
      <c r="L243" s="51">
        <v>0.06</v>
      </c>
      <c r="M243" s="51">
        <v>93.31</v>
      </c>
      <c r="N243" s="51">
        <v>8701.72</v>
      </c>
    </row>
    <row r="244" ht="12.75" customHeight="1" hidden="1"/>
    <row r="245" ht="0.75" customHeight="1"/>
    <row r="246" ht="1.5" customHeight="1"/>
    <row r="247" spans="1:14" ht="11.25" customHeight="1">
      <c r="A247" s="48">
        <v>58</v>
      </c>
      <c r="B247" s="49" t="s">
        <v>213</v>
      </c>
      <c r="C247" s="132" t="s">
        <v>115</v>
      </c>
      <c r="D247" s="132"/>
      <c r="E247" s="51">
        <v>2000</v>
      </c>
      <c r="F247" s="51">
        <v>2000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2000</v>
      </c>
    </row>
    <row r="248" ht="12.75" customHeight="1" hidden="1"/>
    <row r="249" ht="0.75" customHeight="1"/>
    <row r="250" ht="1.5" customHeight="1"/>
    <row r="251" spans="1:14" ht="11.25" customHeight="1">
      <c r="A251" s="48">
        <v>59</v>
      </c>
      <c r="B251" s="49" t="s">
        <v>214</v>
      </c>
      <c r="C251" s="132" t="s">
        <v>215</v>
      </c>
      <c r="D251" s="132"/>
      <c r="E251" s="51">
        <v>105000</v>
      </c>
      <c r="F251" s="51">
        <v>105000</v>
      </c>
      <c r="G251" s="51">
        <v>515</v>
      </c>
      <c r="H251" s="51">
        <v>42323.53</v>
      </c>
      <c r="I251" s="51">
        <v>1133</v>
      </c>
      <c r="J251" s="51">
        <v>42241.53</v>
      </c>
      <c r="K251" s="51">
        <v>82</v>
      </c>
      <c r="L251" s="51">
        <v>0.02</v>
      </c>
      <c r="M251" s="51">
        <v>40.31</v>
      </c>
      <c r="N251" s="51">
        <v>62676.47</v>
      </c>
    </row>
    <row r="252" ht="12.75" customHeight="1" hidden="1"/>
    <row r="253" ht="0.75" customHeight="1"/>
    <row r="254" ht="1.5" customHeight="1"/>
    <row r="255" spans="1:14" ht="11.25" customHeight="1">
      <c r="A255" s="48">
        <v>60</v>
      </c>
      <c r="B255" s="49" t="s">
        <v>216</v>
      </c>
      <c r="C255" s="132" t="s">
        <v>217</v>
      </c>
      <c r="D255" s="132"/>
      <c r="E255" s="51">
        <v>9000</v>
      </c>
      <c r="F255" s="51">
        <v>9000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9000</v>
      </c>
    </row>
    <row r="256" ht="12.75" customHeight="1" hidden="1"/>
    <row r="257" ht="0.75" customHeight="1"/>
    <row r="258" ht="1.5" customHeight="1"/>
    <row r="259" spans="1:14" ht="11.25" customHeight="1">
      <c r="A259" s="48">
        <v>61</v>
      </c>
      <c r="B259" s="49" t="s">
        <v>218</v>
      </c>
      <c r="C259" s="132" t="s">
        <v>219</v>
      </c>
      <c r="D259" s="132"/>
      <c r="E259" s="51">
        <v>174000</v>
      </c>
      <c r="F259" s="51">
        <v>53000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53000</v>
      </c>
    </row>
    <row r="260" ht="12.75" customHeight="1" hidden="1"/>
    <row r="261" ht="0.75" customHeight="1"/>
    <row r="262" ht="1.5" customHeight="1"/>
    <row r="263" spans="1:14" ht="11.25" customHeight="1">
      <c r="A263" s="44">
        <v>62</v>
      </c>
      <c r="B263" s="47" t="s">
        <v>220</v>
      </c>
      <c r="C263" s="131" t="s">
        <v>221</v>
      </c>
      <c r="D263" s="131"/>
      <c r="E263" s="46">
        <v>174000</v>
      </c>
      <c r="F263" s="46">
        <v>77000</v>
      </c>
      <c r="G263" s="46">
        <v>3660.12</v>
      </c>
      <c r="H263" s="46">
        <v>34594.340000000004</v>
      </c>
      <c r="I263" s="46">
        <v>3660.12</v>
      </c>
      <c r="J263" s="46">
        <v>34594.340000000004</v>
      </c>
      <c r="K263" s="46">
        <v>0</v>
      </c>
      <c r="L263" s="46">
        <v>0.02</v>
      </c>
      <c r="M263" s="46">
        <v>44.93</v>
      </c>
      <c r="N263" s="46">
        <v>42405.66</v>
      </c>
    </row>
    <row r="264" ht="12.75" customHeight="1" hidden="1"/>
    <row r="265" ht="0.75" customHeight="1"/>
    <row r="266" ht="1.5" customHeight="1"/>
    <row r="267" spans="1:14" ht="11.25" customHeight="1">
      <c r="A267" s="48">
        <v>63</v>
      </c>
      <c r="B267" s="49" t="s">
        <v>222</v>
      </c>
      <c r="C267" s="132" t="s">
        <v>147</v>
      </c>
      <c r="D267" s="132"/>
      <c r="E267" s="51">
        <v>53000</v>
      </c>
      <c r="F267" s="51">
        <v>53000</v>
      </c>
      <c r="G267" s="51">
        <v>3660.12</v>
      </c>
      <c r="H267" s="51">
        <v>34594.340000000004</v>
      </c>
      <c r="I267" s="51">
        <v>3660.12</v>
      </c>
      <c r="J267" s="51">
        <v>34594.340000000004</v>
      </c>
      <c r="K267" s="51">
        <v>0</v>
      </c>
      <c r="L267" s="51">
        <v>0.02</v>
      </c>
      <c r="M267" s="51">
        <v>65.27</v>
      </c>
      <c r="N267" s="51">
        <v>18405.66</v>
      </c>
    </row>
    <row r="268" ht="12.75" customHeight="1" hidden="1"/>
    <row r="269" ht="0.75" customHeight="1"/>
    <row r="270" ht="1.5" customHeight="1"/>
    <row r="271" spans="1:14" ht="11.25" customHeight="1">
      <c r="A271" s="48">
        <v>64</v>
      </c>
      <c r="B271" s="49" t="s">
        <v>223</v>
      </c>
      <c r="C271" s="132" t="s">
        <v>224</v>
      </c>
      <c r="D271" s="132"/>
      <c r="E271" s="51">
        <v>55000</v>
      </c>
      <c r="F271" s="51">
        <v>17000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17000</v>
      </c>
    </row>
    <row r="272" ht="12.75" customHeight="1" hidden="1"/>
    <row r="273" ht="0.75" customHeight="1"/>
    <row r="274" ht="1.5" customHeight="1"/>
    <row r="275" spans="1:14" ht="11.25" customHeight="1">
      <c r="A275" s="48">
        <v>65</v>
      </c>
      <c r="B275" s="49" t="s">
        <v>225</v>
      </c>
      <c r="C275" s="132" t="s">
        <v>226</v>
      </c>
      <c r="D275" s="132"/>
      <c r="E275" s="51">
        <v>1000</v>
      </c>
      <c r="F275" s="51">
        <v>1000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1000</v>
      </c>
    </row>
    <row r="276" ht="12.75" customHeight="1" hidden="1"/>
    <row r="277" ht="0.75" customHeight="1"/>
    <row r="278" ht="1.5" customHeight="1"/>
    <row r="279" spans="1:14" ht="11.25" customHeight="1">
      <c r="A279" s="48">
        <v>66</v>
      </c>
      <c r="B279" s="49" t="s">
        <v>227</v>
      </c>
      <c r="C279" s="132" t="s">
        <v>228</v>
      </c>
      <c r="D279" s="132"/>
      <c r="E279" s="51">
        <v>64000</v>
      </c>
      <c r="F279" s="51">
        <v>5000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  <c r="N279" s="51">
        <v>5000</v>
      </c>
    </row>
    <row r="280" ht="12.75" customHeight="1" hidden="1"/>
    <row r="281" ht="0.75" customHeight="1"/>
    <row r="282" ht="1.5" customHeight="1"/>
    <row r="283" spans="1:14" ht="11.25" customHeight="1">
      <c r="A283" s="48">
        <v>67</v>
      </c>
      <c r="B283" s="49" t="s">
        <v>229</v>
      </c>
      <c r="C283" s="132" t="s">
        <v>230</v>
      </c>
      <c r="D283" s="132"/>
      <c r="E283" s="51">
        <v>1000</v>
      </c>
      <c r="F283" s="51">
        <v>1000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1000</v>
      </c>
    </row>
    <row r="284" ht="12.75" customHeight="1" hidden="1"/>
    <row r="285" ht="0.75" customHeight="1"/>
    <row r="286" ht="1.5" customHeight="1"/>
    <row r="287" spans="1:14" ht="11.25" customHeight="1">
      <c r="A287" s="44">
        <v>68</v>
      </c>
      <c r="B287" s="47" t="s">
        <v>231</v>
      </c>
      <c r="C287" s="131" t="s">
        <v>232</v>
      </c>
      <c r="D287" s="131"/>
      <c r="E287" s="46">
        <v>745131</v>
      </c>
      <c r="F287" s="46">
        <v>620731</v>
      </c>
      <c r="G287" s="46">
        <v>-4739.2</v>
      </c>
      <c r="H287" s="46">
        <v>604403.84</v>
      </c>
      <c r="I287" s="46">
        <v>23348.4</v>
      </c>
      <c r="J287" s="46">
        <v>596903.84</v>
      </c>
      <c r="K287" s="46">
        <v>7500</v>
      </c>
      <c r="L287" s="46">
        <v>0.28</v>
      </c>
      <c r="M287" s="46">
        <v>97.37</v>
      </c>
      <c r="N287" s="46">
        <v>16327.16</v>
      </c>
    </row>
    <row r="288" ht="12.75" customHeight="1" hidden="1"/>
    <row r="289" ht="0.75" customHeight="1"/>
    <row r="290" spans="1:14" ht="11.25" customHeight="1">
      <c r="A290" s="48">
        <v>69</v>
      </c>
      <c r="B290" s="49" t="s">
        <v>233</v>
      </c>
      <c r="C290" s="132" t="s">
        <v>234</v>
      </c>
      <c r="D290" s="132"/>
      <c r="E290" s="51">
        <v>745131</v>
      </c>
      <c r="F290" s="51">
        <v>620731</v>
      </c>
      <c r="G290" s="51">
        <v>-4739.2</v>
      </c>
      <c r="H290" s="51">
        <v>604403.84</v>
      </c>
      <c r="I290" s="51">
        <v>23348.4</v>
      </c>
      <c r="J290" s="51">
        <v>596903.84</v>
      </c>
      <c r="K290" s="51">
        <v>7500</v>
      </c>
      <c r="L290" s="51">
        <v>0.28</v>
      </c>
      <c r="M290" s="51">
        <v>97.37</v>
      </c>
      <c r="N290" s="51">
        <v>16327.16</v>
      </c>
    </row>
    <row r="291" ht="12.75" customHeight="1" hidden="1"/>
    <row r="292" ht="0.75" customHeight="1"/>
    <row r="293" ht="1.5" customHeight="1"/>
    <row r="294" spans="1:14" ht="11.25" customHeight="1">
      <c r="A294" s="44">
        <v>70</v>
      </c>
      <c r="B294" s="47" t="s">
        <v>235</v>
      </c>
      <c r="C294" s="131" t="s">
        <v>236</v>
      </c>
      <c r="D294" s="131"/>
      <c r="E294" s="46">
        <v>465000</v>
      </c>
      <c r="F294" s="46">
        <v>58000</v>
      </c>
      <c r="G294" s="46">
        <v>0</v>
      </c>
      <c r="H294" s="46">
        <v>56825.92</v>
      </c>
      <c r="I294" s="46">
        <v>0</v>
      </c>
      <c r="J294" s="46">
        <v>56825.92</v>
      </c>
      <c r="K294" s="46">
        <v>0</v>
      </c>
      <c r="L294" s="46">
        <v>0.03</v>
      </c>
      <c r="M294" s="46">
        <v>97.98</v>
      </c>
      <c r="N294" s="46">
        <v>1174.08</v>
      </c>
    </row>
    <row r="295" ht="12.75" customHeight="1" hidden="1"/>
    <row r="296" ht="0.75" customHeight="1"/>
    <row r="297" ht="1.5" customHeight="1"/>
    <row r="298" spans="1:14" ht="11.25" customHeight="1">
      <c r="A298" s="48">
        <v>71</v>
      </c>
      <c r="B298" s="49" t="s">
        <v>237</v>
      </c>
      <c r="C298" s="132" t="s">
        <v>238</v>
      </c>
      <c r="D298" s="132"/>
      <c r="E298" s="51">
        <v>465000</v>
      </c>
      <c r="F298" s="51">
        <v>58000</v>
      </c>
      <c r="G298" s="51">
        <v>0</v>
      </c>
      <c r="H298" s="51">
        <v>56825.92</v>
      </c>
      <c r="I298" s="51">
        <v>0</v>
      </c>
      <c r="J298" s="51">
        <v>56825.92</v>
      </c>
      <c r="K298" s="51">
        <v>0</v>
      </c>
      <c r="L298" s="51">
        <v>0.03</v>
      </c>
      <c r="M298" s="51">
        <v>97.98</v>
      </c>
      <c r="N298" s="51">
        <v>1174.08</v>
      </c>
    </row>
    <row r="299" ht="12.75" customHeight="1" hidden="1"/>
    <row r="300" ht="0.75" customHeight="1"/>
    <row r="301" ht="1.5" customHeight="1"/>
    <row r="302" spans="1:14" ht="11.25" customHeight="1">
      <c r="A302" s="44">
        <v>72</v>
      </c>
      <c r="B302" s="47" t="s">
        <v>239</v>
      </c>
      <c r="C302" s="131" t="s">
        <v>240</v>
      </c>
      <c r="D302" s="131"/>
      <c r="E302" s="46">
        <v>3875250</v>
      </c>
      <c r="F302" s="46">
        <v>2168250</v>
      </c>
      <c r="G302" s="46">
        <v>-1708657.17</v>
      </c>
      <c r="H302" s="46">
        <v>2116748.2800000003</v>
      </c>
      <c r="I302" s="46">
        <v>201528.15</v>
      </c>
      <c r="J302" s="46">
        <v>2100596.36</v>
      </c>
      <c r="K302" s="46">
        <v>16151.92</v>
      </c>
      <c r="L302" s="46">
        <v>0.96</v>
      </c>
      <c r="M302" s="46">
        <v>97.62</v>
      </c>
      <c r="N302" s="46">
        <v>51501.72</v>
      </c>
    </row>
    <row r="303" ht="12.75" customHeight="1" hidden="1"/>
    <row r="304" ht="0.75" customHeight="1"/>
    <row r="305" ht="1.5" customHeight="1"/>
    <row r="306" spans="1:14" ht="11.25" customHeight="1">
      <c r="A306" s="48">
        <v>73</v>
      </c>
      <c r="B306" s="49" t="s">
        <v>241</v>
      </c>
      <c r="C306" s="132" t="s">
        <v>111</v>
      </c>
      <c r="D306" s="132"/>
      <c r="E306" s="51">
        <v>854250</v>
      </c>
      <c r="F306" s="51">
        <v>1304250</v>
      </c>
      <c r="G306" s="51">
        <v>18782.55</v>
      </c>
      <c r="H306" s="51">
        <v>1301299.23</v>
      </c>
      <c r="I306" s="51">
        <v>69103.09</v>
      </c>
      <c r="J306" s="51">
        <v>1300453.43</v>
      </c>
      <c r="K306" s="51">
        <v>845.8000000000001</v>
      </c>
      <c r="L306" s="51">
        <v>0.59</v>
      </c>
      <c r="M306" s="51">
        <v>99.77</v>
      </c>
      <c r="N306" s="51">
        <v>2950.77</v>
      </c>
    </row>
    <row r="307" ht="12.75" customHeight="1" hidden="1"/>
    <row r="308" ht="0.75" customHeight="1"/>
    <row r="309" ht="1.5" customHeight="1"/>
    <row r="310" spans="1:14" ht="11.25" customHeight="1">
      <c r="A310" s="48">
        <v>74</v>
      </c>
      <c r="B310" s="49" t="s">
        <v>242</v>
      </c>
      <c r="C310" s="132" t="s">
        <v>178</v>
      </c>
      <c r="D310" s="132"/>
      <c r="E310" s="51">
        <v>8000</v>
      </c>
      <c r="F310" s="51">
        <v>8000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8000</v>
      </c>
    </row>
    <row r="311" ht="12.75" customHeight="1" hidden="1"/>
    <row r="312" ht="0.75" customHeight="1"/>
    <row r="313" ht="1.5" customHeight="1"/>
    <row r="314" spans="1:14" ht="11.25" customHeight="1">
      <c r="A314" s="48">
        <v>75</v>
      </c>
      <c r="B314" s="49" t="s">
        <v>243</v>
      </c>
      <c r="C314" s="132" t="s">
        <v>244</v>
      </c>
      <c r="D314" s="132"/>
      <c r="E314" s="51">
        <v>3013000</v>
      </c>
      <c r="F314" s="51">
        <v>856000</v>
      </c>
      <c r="G314" s="51">
        <v>-1727439.72</v>
      </c>
      <c r="H314" s="51">
        <v>815449.05</v>
      </c>
      <c r="I314" s="51">
        <v>132425.06</v>
      </c>
      <c r="J314" s="51">
        <v>800142.93</v>
      </c>
      <c r="K314" s="51">
        <v>15306.12</v>
      </c>
      <c r="L314" s="51">
        <v>0.37</v>
      </c>
      <c r="M314" s="51">
        <v>95.26</v>
      </c>
      <c r="N314" s="51">
        <v>40550.950000000004</v>
      </c>
    </row>
    <row r="315" ht="12.75" customHeight="1" hidden="1"/>
    <row r="316" ht="0.75" customHeight="1"/>
    <row r="317" ht="1.5" customHeight="1"/>
    <row r="318" spans="1:14" ht="11.25" customHeight="1">
      <c r="A318" s="44">
        <v>76</v>
      </c>
      <c r="B318" s="47" t="s">
        <v>245</v>
      </c>
      <c r="C318" s="131" t="s">
        <v>246</v>
      </c>
      <c r="D318" s="131"/>
      <c r="E318" s="46">
        <v>426500</v>
      </c>
      <c r="F318" s="46">
        <v>857180</v>
      </c>
      <c r="G318" s="46">
        <v>6621.17</v>
      </c>
      <c r="H318" s="46">
        <v>636270.55</v>
      </c>
      <c r="I318" s="46">
        <v>27889.850000000002</v>
      </c>
      <c r="J318" s="46">
        <v>632134.55</v>
      </c>
      <c r="K318" s="46">
        <v>4136</v>
      </c>
      <c r="L318" s="46">
        <v>0.29</v>
      </c>
      <c r="M318" s="46">
        <v>74.23</v>
      </c>
      <c r="N318" s="46">
        <v>220909.45</v>
      </c>
    </row>
    <row r="319" ht="12.75" customHeight="1" hidden="1"/>
    <row r="320" ht="0.75" customHeight="1"/>
    <row r="321" ht="1.5" customHeight="1"/>
    <row r="322" spans="1:14" ht="11.25" customHeight="1">
      <c r="A322" s="48">
        <v>77</v>
      </c>
      <c r="B322" s="49" t="s">
        <v>247</v>
      </c>
      <c r="C322" s="132" t="s">
        <v>248</v>
      </c>
      <c r="D322" s="132"/>
      <c r="E322" s="51">
        <v>127500</v>
      </c>
      <c r="F322" s="51">
        <v>127500</v>
      </c>
      <c r="G322" s="51">
        <v>-14519.880000000001</v>
      </c>
      <c r="H322" s="51">
        <v>91373.36</v>
      </c>
      <c r="I322" s="51">
        <v>6398</v>
      </c>
      <c r="J322" s="51">
        <v>88008.36</v>
      </c>
      <c r="K322" s="51">
        <v>3365</v>
      </c>
      <c r="L322" s="51">
        <v>0.04</v>
      </c>
      <c r="M322" s="51">
        <v>71.67</v>
      </c>
      <c r="N322" s="51">
        <v>36126.64</v>
      </c>
    </row>
    <row r="323" ht="12.75" customHeight="1" hidden="1"/>
    <row r="324" ht="0.75" customHeight="1"/>
    <row r="325" ht="1.5" customHeight="1"/>
    <row r="326" spans="1:14" ht="11.25" customHeight="1">
      <c r="A326" s="48">
        <v>78</v>
      </c>
      <c r="B326" s="49" t="s">
        <v>249</v>
      </c>
      <c r="C326" s="132" t="s">
        <v>250</v>
      </c>
      <c r="D326" s="132"/>
      <c r="E326" s="51">
        <v>299000</v>
      </c>
      <c r="F326" s="51">
        <v>729680</v>
      </c>
      <c r="G326" s="51">
        <v>21141.05</v>
      </c>
      <c r="H326" s="51">
        <v>544897.1900000001</v>
      </c>
      <c r="I326" s="51">
        <v>21491.850000000002</v>
      </c>
      <c r="J326" s="51">
        <v>544126.1900000001</v>
      </c>
      <c r="K326" s="51">
        <v>771</v>
      </c>
      <c r="L326" s="51">
        <v>0.25</v>
      </c>
      <c r="M326" s="51">
        <v>74.68</v>
      </c>
      <c r="N326" s="51">
        <v>184782.81</v>
      </c>
    </row>
    <row r="327" ht="12.75" customHeight="1" hidden="1"/>
    <row r="328" ht="0.75" customHeight="1"/>
    <row r="329" ht="1.5" customHeight="1"/>
    <row r="330" spans="1:14" ht="11.25" customHeight="1">
      <c r="A330" s="44">
        <v>79</v>
      </c>
      <c r="B330" s="47" t="s">
        <v>251</v>
      </c>
      <c r="C330" s="131" t="s">
        <v>252</v>
      </c>
      <c r="D330" s="131"/>
      <c r="E330" s="46">
        <v>4540000</v>
      </c>
      <c r="F330" s="46">
        <v>6721000</v>
      </c>
      <c r="G330" s="46">
        <v>1162352.1300000001</v>
      </c>
      <c r="H330" s="46">
        <v>6714259.4</v>
      </c>
      <c r="I330" s="46">
        <v>1162352.1300000001</v>
      </c>
      <c r="J330" s="46">
        <v>6714259.4</v>
      </c>
      <c r="K330" s="46">
        <v>0</v>
      </c>
      <c r="L330" s="46">
        <v>3.0700000000000003</v>
      </c>
      <c r="M330" s="46">
        <v>99.9</v>
      </c>
      <c r="N330" s="46">
        <v>6740.6</v>
      </c>
    </row>
    <row r="331" ht="12.75" customHeight="1" hidden="1"/>
    <row r="332" ht="0.75" customHeight="1"/>
    <row r="333" ht="1.5" customHeight="1"/>
    <row r="334" spans="1:14" ht="11.25" customHeight="1">
      <c r="A334" s="48">
        <v>80</v>
      </c>
      <c r="B334" s="49" t="s">
        <v>253</v>
      </c>
      <c r="C334" s="132" t="s">
        <v>120</v>
      </c>
      <c r="D334" s="132"/>
      <c r="E334" s="51">
        <v>1800000</v>
      </c>
      <c r="F334" s="51">
        <v>4100000</v>
      </c>
      <c r="G334" s="51">
        <v>723923.51</v>
      </c>
      <c r="H334" s="51">
        <v>4097033.69</v>
      </c>
      <c r="I334" s="51">
        <v>723923.51</v>
      </c>
      <c r="J334" s="51">
        <v>4097033.69</v>
      </c>
      <c r="K334" s="51">
        <v>0</v>
      </c>
      <c r="L334" s="51">
        <v>1.87</v>
      </c>
      <c r="M334" s="51">
        <v>99.93</v>
      </c>
      <c r="N334" s="51">
        <v>2966.31</v>
      </c>
    </row>
    <row r="335" ht="12.75" customHeight="1" hidden="1"/>
    <row r="336" ht="0.75" customHeight="1"/>
    <row r="337" ht="1.5" customHeight="1"/>
    <row r="338" spans="1:14" ht="11.25" customHeight="1">
      <c r="A338" s="48">
        <v>81</v>
      </c>
      <c r="B338" s="49" t="s">
        <v>254</v>
      </c>
      <c r="C338" s="132" t="s">
        <v>255</v>
      </c>
      <c r="D338" s="132"/>
      <c r="E338" s="51">
        <v>1540000</v>
      </c>
      <c r="F338" s="51">
        <v>1174000</v>
      </c>
      <c r="G338" s="51">
        <v>177659.35</v>
      </c>
      <c r="H338" s="51">
        <v>1173543.6300000001</v>
      </c>
      <c r="I338" s="51">
        <v>177659.35</v>
      </c>
      <c r="J338" s="51">
        <v>1173543.6300000001</v>
      </c>
      <c r="K338" s="51">
        <v>0</v>
      </c>
      <c r="L338" s="51">
        <v>0.54</v>
      </c>
      <c r="M338" s="51">
        <v>99.96000000000001</v>
      </c>
      <c r="N338" s="51">
        <v>456.37</v>
      </c>
    </row>
    <row r="339" ht="12.75" customHeight="1" hidden="1"/>
    <row r="340" ht="0.75" customHeight="1"/>
    <row r="341" ht="1.5" customHeight="1"/>
    <row r="342" spans="1:14" ht="11.25" customHeight="1">
      <c r="A342" s="48">
        <v>82</v>
      </c>
      <c r="B342" s="49" t="s">
        <v>256</v>
      </c>
      <c r="C342" s="132" t="s">
        <v>257</v>
      </c>
      <c r="D342" s="132"/>
      <c r="E342" s="51">
        <v>1200000</v>
      </c>
      <c r="F342" s="51">
        <v>1447000</v>
      </c>
      <c r="G342" s="51">
        <v>260769.27000000002</v>
      </c>
      <c r="H342" s="51">
        <v>1443682.08</v>
      </c>
      <c r="I342" s="51">
        <v>260769.27000000002</v>
      </c>
      <c r="J342" s="51">
        <v>1443682.08</v>
      </c>
      <c r="K342" s="51">
        <v>0</v>
      </c>
      <c r="L342" s="51">
        <v>0.66</v>
      </c>
      <c r="M342" s="51">
        <v>99.77</v>
      </c>
      <c r="N342" s="51">
        <v>3317.92</v>
      </c>
    </row>
    <row r="343" ht="12.75" customHeight="1" hidden="1"/>
    <row r="344" ht="0.75" customHeight="1"/>
    <row r="345" ht="1.5" customHeight="1"/>
    <row r="346" spans="1:14" ht="11.25" customHeight="1">
      <c r="A346" s="44">
        <v>83</v>
      </c>
      <c r="B346" s="133" t="s">
        <v>258</v>
      </c>
      <c r="C346" s="133"/>
      <c r="D346" s="133"/>
      <c r="E346" s="46">
        <v>17469000</v>
      </c>
      <c r="F346" s="46">
        <v>17270000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17270000</v>
      </c>
    </row>
    <row r="347" ht="12.75" customHeight="1" hidden="1"/>
    <row r="348" ht="0.75" customHeight="1"/>
    <row r="349" ht="1.5" customHeight="1"/>
    <row r="350" spans="1:14" ht="11.25" customHeight="1">
      <c r="A350" s="44">
        <v>84</v>
      </c>
      <c r="B350" s="133" t="s">
        <v>259</v>
      </c>
      <c r="C350" s="133"/>
      <c r="D350" s="133"/>
      <c r="E350" s="46">
        <v>0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</row>
    <row r="351" ht="12.75" customHeight="1" hidden="1"/>
    <row r="352" ht="0.75" customHeight="1"/>
    <row r="353" ht="1.5" customHeight="1"/>
    <row r="354" spans="1:14" ht="11.25" customHeight="1">
      <c r="A354" s="44">
        <v>85</v>
      </c>
      <c r="B354" s="133" t="s">
        <v>260</v>
      </c>
      <c r="C354" s="133"/>
      <c r="D354" s="133"/>
      <c r="E354" s="46">
        <v>10187555</v>
      </c>
      <c r="F354" s="46">
        <v>11410055</v>
      </c>
      <c r="G354" s="46">
        <v>2855585.17</v>
      </c>
      <c r="H354" s="46">
        <v>11273124.48</v>
      </c>
      <c r="I354" s="46">
        <v>2861062.07</v>
      </c>
      <c r="J354" s="46">
        <v>11273124.48</v>
      </c>
      <c r="K354" s="46">
        <v>0</v>
      </c>
      <c r="L354" s="46">
        <v>100</v>
      </c>
      <c r="M354" s="46">
        <v>98.8</v>
      </c>
      <c r="N354" s="46">
        <v>136930.52</v>
      </c>
    </row>
    <row r="355" ht="12.75" customHeight="1" hidden="1"/>
    <row r="356" ht="0.75" customHeight="1"/>
    <row r="357" ht="1.5" customHeight="1"/>
    <row r="358" spans="1:14" ht="11.25" customHeight="1">
      <c r="A358" s="48">
        <v>86</v>
      </c>
      <c r="B358" s="49" t="s">
        <v>106</v>
      </c>
      <c r="C358" s="132" t="s">
        <v>107</v>
      </c>
      <c r="D358" s="132"/>
      <c r="E358" s="51">
        <v>400000</v>
      </c>
      <c r="F358" s="51">
        <v>400000</v>
      </c>
      <c r="G358" s="51">
        <v>81135.42</v>
      </c>
      <c r="H358" s="51">
        <v>326726.11</v>
      </c>
      <c r="I358" s="51">
        <v>81135.42</v>
      </c>
      <c r="J358" s="51">
        <v>326726.11</v>
      </c>
      <c r="K358" s="51">
        <v>0</v>
      </c>
      <c r="L358" s="51">
        <v>2.9</v>
      </c>
      <c r="M358" s="51">
        <v>81.68</v>
      </c>
      <c r="N358" s="51">
        <v>73273.89</v>
      </c>
    </row>
    <row r="359" ht="12.75" customHeight="1" hidden="1"/>
    <row r="360" ht="0.75" customHeight="1"/>
    <row r="361" ht="1.5" customHeight="1"/>
    <row r="362" spans="1:14" ht="11.25" customHeight="1">
      <c r="A362" s="48">
        <v>87</v>
      </c>
      <c r="B362" s="49" t="s">
        <v>116</v>
      </c>
      <c r="C362" s="132" t="s">
        <v>117</v>
      </c>
      <c r="D362" s="132"/>
      <c r="E362" s="51">
        <v>3086795</v>
      </c>
      <c r="F362" s="51">
        <v>3397295</v>
      </c>
      <c r="G362" s="51">
        <v>863276.8300000001</v>
      </c>
      <c r="H362" s="51">
        <v>3380556.95</v>
      </c>
      <c r="I362" s="51">
        <v>863276.8300000001</v>
      </c>
      <c r="J362" s="51">
        <v>3380556.95</v>
      </c>
      <c r="K362" s="51">
        <v>0</v>
      </c>
      <c r="L362" s="51">
        <v>29.990000000000002</v>
      </c>
      <c r="M362" s="51">
        <v>99.51</v>
      </c>
      <c r="N362" s="51">
        <v>16738.05</v>
      </c>
    </row>
    <row r="363" ht="12.75" customHeight="1" hidden="1"/>
    <row r="364" ht="0.75" customHeight="1"/>
    <row r="365" ht="1.5" customHeight="1"/>
    <row r="366" spans="1:14" ht="11.25" customHeight="1">
      <c r="A366" s="48">
        <v>88</v>
      </c>
      <c r="B366" s="49" t="s">
        <v>148</v>
      </c>
      <c r="C366" s="132" t="s">
        <v>149</v>
      </c>
      <c r="D366" s="132"/>
      <c r="E366" s="51">
        <v>20000</v>
      </c>
      <c r="F366" s="51">
        <v>20000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20000</v>
      </c>
    </row>
    <row r="367" ht="12.75" customHeight="1" hidden="1"/>
    <row r="368" ht="0.75" customHeight="1"/>
    <row r="369" ht="1.5" customHeight="1"/>
    <row r="370" spans="1:14" ht="11.25" customHeight="1">
      <c r="A370" s="48">
        <v>89</v>
      </c>
      <c r="B370" s="49" t="s">
        <v>152</v>
      </c>
      <c r="C370" s="132" t="s">
        <v>153</v>
      </c>
      <c r="D370" s="132"/>
      <c r="E370" s="51">
        <v>2738660</v>
      </c>
      <c r="F370" s="51">
        <v>3068660</v>
      </c>
      <c r="G370" s="51">
        <v>760676.41</v>
      </c>
      <c r="H370" s="51">
        <v>3049706.47</v>
      </c>
      <c r="I370" s="51">
        <v>760676.41</v>
      </c>
      <c r="J370" s="51">
        <v>3049706.47</v>
      </c>
      <c r="K370" s="51">
        <v>0</v>
      </c>
      <c r="L370" s="51">
        <v>27.05</v>
      </c>
      <c r="M370" s="51">
        <v>99.38</v>
      </c>
      <c r="N370" s="51">
        <v>18953.53</v>
      </c>
    </row>
    <row r="371" ht="12.75" customHeight="1" hidden="1"/>
    <row r="372" ht="0.75" customHeight="1"/>
    <row r="373" ht="1.5" customHeight="1"/>
    <row r="374" spans="1:14" ht="11.25" customHeight="1">
      <c r="A374" s="44">
        <v>90</v>
      </c>
      <c r="B374" s="47" t="s">
        <v>172</v>
      </c>
      <c r="C374" s="131" t="s">
        <v>173</v>
      </c>
      <c r="D374" s="131"/>
      <c r="E374" s="46">
        <v>3942100</v>
      </c>
      <c r="F374" s="46">
        <v>4524100</v>
      </c>
      <c r="G374" s="46">
        <v>1150496.51</v>
      </c>
      <c r="H374" s="46">
        <v>4516134.95</v>
      </c>
      <c r="I374" s="46">
        <v>1155973.41</v>
      </c>
      <c r="J374" s="46">
        <v>4516134.95</v>
      </c>
      <c r="K374" s="46">
        <v>0</v>
      </c>
      <c r="L374" s="46">
        <v>40.06</v>
      </c>
      <c r="M374" s="46">
        <v>99.82000000000001</v>
      </c>
      <c r="N374" s="46">
        <v>7965.05</v>
      </c>
    </row>
    <row r="375" ht="12.75" customHeight="1" hidden="1"/>
    <row r="376" ht="0.75" customHeight="1"/>
    <row r="377" ht="1.5" customHeight="1"/>
    <row r="378" spans="1:14" ht="11.25" customHeight="1">
      <c r="A378" s="48">
        <v>91</v>
      </c>
      <c r="B378" s="49" t="s">
        <v>174</v>
      </c>
      <c r="C378" s="132" t="s">
        <v>155</v>
      </c>
      <c r="D378" s="132"/>
      <c r="E378" s="51">
        <v>282100</v>
      </c>
      <c r="F378" s="51">
        <v>271100</v>
      </c>
      <c r="G378" s="51">
        <v>65595.37</v>
      </c>
      <c r="H378" s="51">
        <v>269486.33</v>
      </c>
      <c r="I378" s="51">
        <v>65595.37</v>
      </c>
      <c r="J378" s="51">
        <v>269486.33</v>
      </c>
      <c r="K378" s="51">
        <v>0</v>
      </c>
      <c r="L378" s="51">
        <v>2.39</v>
      </c>
      <c r="M378" s="51">
        <v>99.4</v>
      </c>
      <c r="N378" s="51">
        <v>1613.67</v>
      </c>
    </row>
    <row r="379" ht="12.75" customHeight="1" hidden="1"/>
    <row r="380" ht="0.75" customHeight="1"/>
    <row r="381" ht="1.5" customHeight="1"/>
    <row r="382" spans="1:14" ht="11.25" customHeight="1">
      <c r="A382" s="48">
        <v>92</v>
      </c>
      <c r="B382" s="49" t="s">
        <v>177</v>
      </c>
      <c r="C382" s="132" t="s">
        <v>178</v>
      </c>
      <c r="D382" s="132"/>
      <c r="E382" s="51">
        <v>2390000</v>
      </c>
      <c r="F382" s="51">
        <v>2751000</v>
      </c>
      <c r="G382" s="51">
        <v>696070.15</v>
      </c>
      <c r="H382" s="51">
        <v>2748852.66</v>
      </c>
      <c r="I382" s="51">
        <v>696070.15</v>
      </c>
      <c r="J382" s="51">
        <v>2748852.66</v>
      </c>
      <c r="K382" s="51">
        <v>0</v>
      </c>
      <c r="L382" s="51">
        <v>24.38</v>
      </c>
      <c r="M382" s="51">
        <v>99.92</v>
      </c>
      <c r="N382" s="51">
        <v>2147.34</v>
      </c>
    </row>
    <row r="383" ht="12.75" customHeight="1" hidden="1"/>
    <row r="384" ht="0.75" customHeight="1"/>
    <row r="385" ht="1.5" customHeight="1"/>
    <row r="386" spans="1:14" ht="11.25" customHeight="1">
      <c r="A386" s="48">
        <v>93</v>
      </c>
      <c r="B386" s="49" t="s">
        <v>179</v>
      </c>
      <c r="C386" s="132" t="s">
        <v>127</v>
      </c>
      <c r="D386" s="132"/>
      <c r="E386" s="51">
        <v>70000</v>
      </c>
      <c r="F386" s="51">
        <v>70000</v>
      </c>
      <c r="G386" s="51">
        <v>19369.22</v>
      </c>
      <c r="H386" s="51">
        <v>68435.67</v>
      </c>
      <c r="I386" s="51">
        <v>24846.12</v>
      </c>
      <c r="J386" s="51">
        <v>68435.67</v>
      </c>
      <c r="K386" s="51">
        <v>0</v>
      </c>
      <c r="L386" s="51">
        <v>0.61</v>
      </c>
      <c r="M386" s="51">
        <v>97.77</v>
      </c>
      <c r="N386" s="51">
        <v>1564.33</v>
      </c>
    </row>
    <row r="387" ht="12.75" customHeight="1" hidden="1"/>
    <row r="388" ht="0.75" customHeight="1"/>
    <row r="389" ht="1.5" customHeight="1"/>
    <row r="390" spans="1:14" ht="11.25" customHeight="1">
      <c r="A390" s="48">
        <v>94</v>
      </c>
      <c r="B390" s="49" t="s">
        <v>182</v>
      </c>
      <c r="C390" s="132" t="s">
        <v>183</v>
      </c>
      <c r="D390" s="132"/>
      <c r="E390" s="51">
        <v>1200000</v>
      </c>
      <c r="F390" s="51">
        <v>1432000</v>
      </c>
      <c r="G390" s="51">
        <v>369461.77</v>
      </c>
      <c r="H390" s="51">
        <v>1429360.29</v>
      </c>
      <c r="I390" s="51">
        <v>369461.77</v>
      </c>
      <c r="J390" s="51">
        <v>1429360.29</v>
      </c>
      <c r="K390" s="51">
        <v>0</v>
      </c>
      <c r="L390" s="51">
        <v>12.68</v>
      </c>
      <c r="M390" s="51">
        <v>99.82000000000001</v>
      </c>
      <c r="N390" s="51">
        <v>2639.71</v>
      </c>
    </row>
    <row r="391" ht="12.75" customHeight="1" hidden="1"/>
    <row r="392" ht="0.75" customHeight="1"/>
    <row r="393" ht="1.5" customHeight="1"/>
    <row r="394" spans="1:14" ht="24.75">
      <c r="A394" s="44">
        <v>95</v>
      </c>
      <c r="B394" s="45" t="s">
        <v>261</v>
      </c>
      <c r="E394" s="46">
        <v>230006608</v>
      </c>
      <c r="F394" s="46">
        <v>260877478.08</v>
      </c>
      <c r="G394" s="46">
        <v>39988054.13</v>
      </c>
      <c r="H394" s="46">
        <v>231435418.45000002</v>
      </c>
      <c r="I394" s="46">
        <v>56786484.59</v>
      </c>
      <c r="J394" s="46">
        <v>230172262.78</v>
      </c>
      <c r="K394" s="46">
        <v>1263155.67</v>
      </c>
      <c r="L394" s="46">
        <v>100</v>
      </c>
      <c r="M394" s="46">
        <v>88.71000000000001</v>
      </c>
      <c r="N394" s="46">
        <v>29442059.63</v>
      </c>
    </row>
    <row r="395" ht="12.75" customHeight="1" hidden="1"/>
    <row r="410" spans="3:13" ht="12.75" customHeight="1">
      <c r="C410" s="71" t="s">
        <v>484</v>
      </c>
      <c r="D410" s="27"/>
      <c r="E410" s="27"/>
      <c r="H410" s="128" t="s">
        <v>350</v>
      </c>
      <c r="I410" s="128"/>
      <c r="M410" s="34" t="s">
        <v>486</v>
      </c>
    </row>
    <row r="411" spans="3:13" ht="12.75" customHeight="1">
      <c r="C411" s="71" t="s">
        <v>485</v>
      </c>
      <c r="D411" s="27"/>
      <c r="E411" s="27"/>
      <c r="H411" s="128" t="s">
        <v>487</v>
      </c>
      <c r="I411" s="128"/>
      <c r="M411" s="34" t="s">
        <v>429</v>
      </c>
    </row>
  </sheetData>
  <sheetProtection password="CADC" sheet="1"/>
  <mergeCells count="113">
    <mergeCell ref="A1:N1"/>
    <mergeCell ref="A2:N2"/>
    <mergeCell ref="A3:N3"/>
    <mergeCell ref="A4:N6"/>
    <mergeCell ref="G10:H10"/>
    <mergeCell ref="I10:J10"/>
    <mergeCell ref="N13:N16"/>
    <mergeCell ref="C14:D14"/>
    <mergeCell ref="G14:G16"/>
    <mergeCell ref="H14:H16"/>
    <mergeCell ref="I14:I16"/>
    <mergeCell ref="J14:J16"/>
    <mergeCell ref="L14:L16"/>
    <mergeCell ref="M14:M16"/>
    <mergeCell ref="B19:D19"/>
    <mergeCell ref="C24:D24"/>
    <mergeCell ref="C28:D28"/>
    <mergeCell ref="C32:D32"/>
    <mergeCell ref="C36:D36"/>
    <mergeCell ref="K12:K18"/>
    <mergeCell ref="E13:E14"/>
    <mergeCell ref="F13:F16"/>
    <mergeCell ref="C40:D40"/>
    <mergeCell ref="C44:D44"/>
    <mergeCell ref="C48:D48"/>
    <mergeCell ref="C52:D52"/>
    <mergeCell ref="C56:D56"/>
    <mergeCell ref="C60:D60"/>
    <mergeCell ref="C64:D64"/>
    <mergeCell ref="C68:D68"/>
    <mergeCell ref="C72:D72"/>
    <mergeCell ref="C76:D76"/>
    <mergeCell ref="C80:D80"/>
    <mergeCell ref="C84:D84"/>
    <mergeCell ref="C88:D88"/>
    <mergeCell ref="C92:D92"/>
    <mergeCell ref="C96:D96"/>
    <mergeCell ref="C100:D100"/>
    <mergeCell ref="C104:D104"/>
    <mergeCell ref="C108:D108"/>
    <mergeCell ref="C112:D112"/>
    <mergeCell ref="C116:D116"/>
    <mergeCell ref="C120:D120"/>
    <mergeCell ref="C124:D124"/>
    <mergeCell ref="C128:D128"/>
    <mergeCell ref="C132:D132"/>
    <mergeCell ref="C136:D136"/>
    <mergeCell ref="C140:D140"/>
    <mergeCell ref="C144:D144"/>
    <mergeCell ref="C148:D148"/>
    <mergeCell ref="C152:D152"/>
    <mergeCell ref="C155:D155"/>
    <mergeCell ref="C159:D159"/>
    <mergeCell ref="C163:D163"/>
    <mergeCell ref="C167:D167"/>
    <mergeCell ref="C171:D171"/>
    <mergeCell ref="C175:D175"/>
    <mergeCell ref="C179:D179"/>
    <mergeCell ref="C183:D183"/>
    <mergeCell ref="C187:D187"/>
    <mergeCell ref="C191:D191"/>
    <mergeCell ref="C195:D195"/>
    <mergeCell ref="C199:D199"/>
    <mergeCell ref="C203:D203"/>
    <mergeCell ref="C207:D207"/>
    <mergeCell ref="C211:D211"/>
    <mergeCell ref="C215:D215"/>
    <mergeCell ref="C219:D219"/>
    <mergeCell ref="C223:D223"/>
    <mergeCell ref="C227:D227"/>
    <mergeCell ref="C231:D231"/>
    <mergeCell ref="C235:D235"/>
    <mergeCell ref="C239:D239"/>
    <mergeCell ref="C243:D243"/>
    <mergeCell ref="C247:D247"/>
    <mergeCell ref="C251:D251"/>
    <mergeCell ref="C255:D255"/>
    <mergeCell ref="C259:D259"/>
    <mergeCell ref="C263:D263"/>
    <mergeCell ref="C267:D267"/>
    <mergeCell ref="C271:D271"/>
    <mergeCell ref="C275:D275"/>
    <mergeCell ref="C279:D279"/>
    <mergeCell ref="C283:D283"/>
    <mergeCell ref="C287:D287"/>
    <mergeCell ref="C290:D290"/>
    <mergeCell ref="C294:D294"/>
    <mergeCell ref="C298:D298"/>
    <mergeCell ref="C302:D302"/>
    <mergeCell ref="C306:D306"/>
    <mergeCell ref="C310:D310"/>
    <mergeCell ref="C314:D314"/>
    <mergeCell ref="C318:D318"/>
    <mergeCell ref="C322:D322"/>
    <mergeCell ref="C326:D326"/>
    <mergeCell ref="C330:D330"/>
    <mergeCell ref="C334:D334"/>
    <mergeCell ref="C338:D338"/>
    <mergeCell ref="C342:D342"/>
    <mergeCell ref="B346:D346"/>
    <mergeCell ref="B350:D350"/>
    <mergeCell ref="B354:D354"/>
    <mergeCell ref="C358:D358"/>
    <mergeCell ref="C362:D362"/>
    <mergeCell ref="C366:D366"/>
    <mergeCell ref="C370:D370"/>
    <mergeCell ref="H411:I411"/>
    <mergeCell ref="C374:D374"/>
    <mergeCell ref="C378:D378"/>
    <mergeCell ref="C382:D382"/>
    <mergeCell ref="C386:D386"/>
    <mergeCell ref="C390:D390"/>
    <mergeCell ref="H410:I410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7"/>
  <sheetViews>
    <sheetView zoomScalePageLayoutView="0" workbookViewId="0" topLeftCell="A1">
      <selection activeCell="C276" sqref="C276"/>
    </sheetView>
  </sheetViews>
  <sheetFormatPr defaultColWidth="6.8515625" defaultRowHeight="12.75" customHeight="1"/>
  <cols>
    <col min="1" max="1" width="6.57421875" style="62" customWidth="1"/>
    <col min="2" max="2" width="58.421875" style="62" customWidth="1"/>
    <col min="3" max="3" width="13.28125" style="62" bestFit="1" customWidth="1"/>
    <col min="4" max="4" width="13.8515625" style="62" customWidth="1"/>
    <col min="5" max="5" width="13.8515625" style="62" bestFit="1" customWidth="1"/>
    <col min="6" max="7" width="13.28125" style="62" bestFit="1" customWidth="1"/>
    <col min="8" max="8" width="12.8515625" style="62" customWidth="1"/>
    <col min="9" max="9" width="10.8515625" style="62" customWidth="1"/>
    <col min="10" max="16384" width="6.8515625" style="62" customWidth="1"/>
  </cols>
  <sheetData>
    <row r="1" spans="1:7" ht="14.25" customHeight="1">
      <c r="A1" s="139" t="s">
        <v>0</v>
      </c>
      <c r="B1" s="139"/>
      <c r="C1" s="139"/>
      <c r="D1" s="139"/>
      <c r="E1" s="139"/>
      <c r="F1" s="139"/>
      <c r="G1" s="139"/>
    </row>
    <row r="2" spans="1:7" ht="14.25" customHeight="1">
      <c r="A2" s="139" t="s">
        <v>1</v>
      </c>
      <c r="B2" s="139"/>
      <c r="C2" s="139"/>
      <c r="D2" s="139"/>
      <c r="E2" s="139"/>
      <c r="F2" s="139"/>
      <c r="G2" s="139"/>
    </row>
    <row r="3" spans="1:7" ht="15" customHeight="1">
      <c r="A3" s="140" t="s">
        <v>2</v>
      </c>
      <c r="B3" s="140"/>
      <c r="C3" s="140"/>
      <c r="D3" s="140"/>
      <c r="E3" s="140"/>
      <c r="F3" s="140"/>
      <c r="G3" s="140"/>
    </row>
    <row r="4" ht="0.75" customHeight="1"/>
    <row r="5" spans="1:7" ht="12" customHeight="1">
      <c r="A5" s="138" t="s">
        <v>529</v>
      </c>
      <c r="B5" s="138"/>
      <c r="C5" s="138"/>
      <c r="D5" s="138"/>
      <c r="E5" s="138"/>
      <c r="F5" s="138"/>
      <c r="G5" s="138"/>
    </row>
    <row r="6" spans="1:7" ht="0.75" customHeight="1">
      <c r="A6" s="138"/>
      <c r="B6" s="138"/>
      <c r="C6" s="138"/>
      <c r="D6" s="138"/>
      <c r="E6" s="138"/>
      <c r="F6" s="138"/>
      <c r="G6" s="138"/>
    </row>
    <row r="7" spans="1:7" ht="11.25">
      <c r="A7" s="138"/>
      <c r="B7" s="138"/>
      <c r="C7" s="138"/>
      <c r="D7" s="138"/>
      <c r="E7" s="138"/>
      <c r="F7" s="138"/>
      <c r="G7" s="138"/>
    </row>
    <row r="8" ht="3.75" customHeight="1"/>
    <row r="9" ht="0.75" customHeight="1">
      <c r="C9" s="141"/>
    </row>
    <row r="10" spans="1:3" ht="9.75" customHeight="1">
      <c r="A10" s="142" t="s">
        <v>489</v>
      </c>
      <c r="B10" s="142"/>
      <c r="C10" s="141"/>
    </row>
    <row r="11" ht="11.25"/>
    <row r="12" ht="2.25" customHeight="1"/>
    <row r="13" spans="5:7" ht="6.75" customHeight="1">
      <c r="E13" s="143" t="s">
        <v>4</v>
      </c>
      <c r="F13" s="143"/>
      <c r="G13" s="143"/>
    </row>
    <row r="14" spans="1:7" ht="11.25">
      <c r="A14" s="144" t="s">
        <v>5</v>
      </c>
      <c r="B14" s="143" t="s">
        <v>6</v>
      </c>
      <c r="C14" s="144" t="s">
        <v>262</v>
      </c>
      <c r="D14" s="144" t="s">
        <v>263</v>
      </c>
      <c r="E14" s="143"/>
      <c r="F14" s="143"/>
      <c r="G14" s="143"/>
    </row>
    <row r="15" spans="1:4" ht="6.75" customHeight="1">
      <c r="A15" s="144"/>
      <c r="B15" s="143"/>
      <c r="C15" s="144"/>
      <c r="D15" s="144"/>
    </row>
    <row r="16" spans="2:7" ht="11.25">
      <c r="B16" s="143"/>
      <c r="C16" s="144"/>
      <c r="D16" s="144"/>
      <c r="E16" s="144" t="s">
        <v>264</v>
      </c>
      <c r="F16" s="144" t="s">
        <v>265</v>
      </c>
      <c r="G16" s="144" t="s">
        <v>266</v>
      </c>
    </row>
    <row r="17" spans="5:7" ht="11.25">
      <c r="E17" s="144"/>
      <c r="F17" s="144"/>
      <c r="G17" s="144"/>
    </row>
    <row r="18" ht="0.75" customHeight="1"/>
    <row r="19" ht="2.25" customHeight="1"/>
    <row r="20" spans="1:7" ht="24" customHeight="1">
      <c r="A20" s="118">
        <v>1</v>
      </c>
      <c r="B20" s="145" t="s">
        <v>267</v>
      </c>
      <c r="C20" s="120">
        <v>12375850</v>
      </c>
      <c r="D20" s="120">
        <v>12375850</v>
      </c>
      <c r="E20" s="120">
        <v>2837580.09</v>
      </c>
      <c r="F20" s="120">
        <v>12919210.63</v>
      </c>
      <c r="G20" s="120">
        <v>16052851.55</v>
      </c>
    </row>
    <row r="21" ht="3.75" customHeight="1">
      <c r="B21" s="145"/>
    </row>
    <row r="22" ht="0.75" customHeight="1"/>
    <row r="23" ht="2.25" customHeight="1"/>
    <row r="24" spans="1:7" ht="11.25" customHeight="1">
      <c r="A24" s="118">
        <v>2</v>
      </c>
      <c r="B24" s="121" t="s">
        <v>268</v>
      </c>
      <c r="C24" s="120">
        <v>12375850</v>
      </c>
      <c r="D24" s="120">
        <v>12375850</v>
      </c>
      <c r="E24" s="120">
        <v>2837580.09</v>
      </c>
      <c r="F24" s="120">
        <v>12919210.63</v>
      </c>
      <c r="G24" s="120">
        <v>16812911.09</v>
      </c>
    </row>
    <row r="25" ht="0.75" customHeight="1"/>
    <row r="26" ht="2.25" customHeight="1"/>
    <row r="27" spans="1:7" ht="11.25" customHeight="1">
      <c r="A27" s="122">
        <v>3</v>
      </c>
      <c r="B27" s="123" t="s">
        <v>269</v>
      </c>
      <c r="C27" s="107">
        <v>7185100</v>
      </c>
      <c r="D27" s="107">
        <v>7185100</v>
      </c>
      <c r="E27" s="107">
        <v>1720446.25</v>
      </c>
      <c r="F27" s="107">
        <v>7780767.9</v>
      </c>
      <c r="G27" s="107">
        <v>7663375.16</v>
      </c>
    </row>
    <row r="28" ht="0.75" customHeight="1"/>
    <row r="29" ht="2.25" customHeight="1"/>
    <row r="30" spans="1:7" ht="11.25" customHeight="1">
      <c r="A30" s="122">
        <v>4</v>
      </c>
      <c r="B30" s="123" t="s">
        <v>270</v>
      </c>
      <c r="C30" s="107">
        <v>7185100</v>
      </c>
      <c r="D30" s="107">
        <v>7185100</v>
      </c>
      <c r="E30" s="107">
        <v>1720446.25</v>
      </c>
      <c r="F30" s="107">
        <v>7780767.9</v>
      </c>
      <c r="G30" s="107">
        <v>7663375.16</v>
      </c>
    </row>
    <row r="31" ht="0.75" customHeight="1"/>
    <row r="32" ht="2.25" customHeight="1"/>
    <row r="33" spans="1:7" ht="11.25" customHeight="1">
      <c r="A33" s="122">
        <v>5</v>
      </c>
      <c r="B33" s="123" t="s">
        <v>271</v>
      </c>
      <c r="C33" s="107">
        <v>7052500</v>
      </c>
      <c r="D33" s="107">
        <v>7052500</v>
      </c>
      <c r="E33" s="107">
        <v>1658153.01</v>
      </c>
      <c r="F33" s="107">
        <v>7579725.19</v>
      </c>
      <c r="G33" s="107">
        <v>7444483.24</v>
      </c>
    </row>
    <row r="34" ht="0.75" customHeight="1"/>
    <row r="35" ht="2.25" customHeight="1"/>
    <row r="36" spans="1:7" ht="11.25" customHeight="1">
      <c r="A36" s="122">
        <v>6</v>
      </c>
      <c r="B36" s="123" t="s">
        <v>272</v>
      </c>
      <c r="C36" s="107">
        <v>91000</v>
      </c>
      <c r="D36" s="107">
        <v>91000</v>
      </c>
      <c r="E36" s="107">
        <v>56209.98</v>
      </c>
      <c r="F36" s="107">
        <v>175156.07</v>
      </c>
      <c r="G36" s="107">
        <v>200535.11000000002</v>
      </c>
    </row>
    <row r="37" ht="0.75" customHeight="1"/>
    <row r="38" ht="2.25" customHeight="1"/>
    <row r="39" spans="1:7" ht="11.25" customHeight="1">
      <c r="A39" s="122">
        <v>7</v>
      </c>
      <c r="B39" s="123" t="s">
        <v>273</v>
      </c>
      <c r="C39" s="107">
        <v>41600</v>
      </c>
      <c r="D39" s="107">
        <v>41600</v>
      </c>
      <c r="E39" s="107">
        <v>6083.26</v>
      </c>
      <c r="F39" s="107">
        <v>25886.64</v>
      </c>
      <c r="G39" s="107">
        <v>18356.81</v>
      </c>
    </row>
    <row r="40" ht="0.75" customHeight="1"/>
    <row r="41" ht="2.25" customHeight="1"/>
    <row r="42" spans="1:7" ht="11.25" customHeight="1">
      <c r="A42" s="122">
        <v>8</v>
      </c>
      <c r="B42" s="123" t="s">
        <v>274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</row>
    <row r="43" ht="0.75" customHeight="1"/>
    <row r="44" ht="2.25" customHeight="1"/>
    <row r="45" spans="1:7" ht="11.25" customHeight="1">
      <c r="A45" s="122">
        <v>9</v>
      </c>
      <c r="B45" s="123" t="s">
        <v>271</v>
      </c>
      <c r="C45" s="107">
        <v>0</v>
      </c>
      <c r="D45" s="107">
        <v>0</v>
      </c>
      <c r="E45" s="107">
        <v>0</v>
      </c>
      <c r="F45" s="107">
        <v>0</v>
      </c>
      <c r="G45" s="107">
        <v>0</v>
      </c>
    </row>
    <row r="46" ht="0.75" customHeight="1"/>
    <row r="47" ht="2.25" customHeight="1"/>
    <row r="48" spans="1:7" ht="11.25" customHeight="1">
      <c r="A48" s="122">
        <v>10</v>
      </c>
      <c r="B48" s="123" t="s">
        <v>272</v>
      </c>
      <c r="C48" s="107">
        <v>0</v>
      </c>
      <c r="D48" s="107">
        <v>0</v>
      </c>
      <c r="E48" s="107">
        <v>0</v>
      </c>
      <c r="F48" s="107">
        <v>0</v>
      </c>
      <c r="G48" s="107">
        <v>0</v>
      </c>
    </row>
    <row r="49" ht="0.75" customHeight="1"/>
    <row r="50" ht="2.25" customHeight="1"/>
    <row r="51" spans="1:7" ht="11.25" customHeight="1">
      <c r="A51" s="122">
        <v>11</v>
      </c>
      <c r="B51" s="123" t="s">
        <v>273</v>
      </c>
      <c r="C51" s="107">
        <v>0</v>
      </c>
      <c r="D51" s="107">
        <v>0</v>
      </c>
      <c r="E51" s="107">
        <v>0</v>
      </c>
      <c r="F51" s="107">
        <v>0</v>
      </c>
      <c r="G51" s="107">
        <v>0</v>
      </c>
    </row>
    <row r="52" ht="0.75" customHeight="1"/>
    <row r="53" ht="2.25" customHeight="1"/>
    <row r="54" spans="1:7" ht="11.25" customHeight="1">
      <c r="A54" s="122">
        <v>12</v>
      </c>
      <c r="B54" s="123" t="s">
        <v>275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</row>
    <row r="55" ht="0.75" customHeight="1"/>
    <row r="56" ht="2.25" customHeight="1"/>
    <row r="57" spans="1:7" ht="11.25" customHeight="1">
      <c r="A57" s="122">
        <v>13</v>
      </c>
      <c r="B57" s="123" t="s">
        <v>276</v>
      </c>
      <c r="C57" s="107">
        <v>5190750</v>
      </c>
      <c r="D57" s="107">
        <v>5190750</v>
      </c>
      <c r="E57" s="107">
        <v>936676.11</v>
      </c>
      <c r="F57" s="107">
        <v>4444410.47</v>
      </c>
      <c r="G57" s="107">
        <v>9149535.93</v>
      </c>
    </row>
    <row r="58" ht="0.75" customHeight="1"/>
    <row r="59" ht="2.25" customHeight="1"/>
    <row r="60" spans="1:7" ht="11.25" customHeight="1">
      <c r="A60" s="122">
        <v>14</v>
      </c>
      <c r="B60" s="123" t="s">
        <v>277</v>
      </c>
      <c r="C60" s="107">
        <v>0</v>
      </c>
      <c r="D60" s="107">
        <v>0</v>
      </c>
      <c r="E60" s="107">
        <v>0</v>
      </c>
      <c r="F60" s="107">
        <v>0</v>
      </c>
      <c r="G60" s="107">
        <v>0</v>
      </c>
    </row>
    <row r="61" ht="0.75" customHeight="1"/>
    <row r="62" ht="2.25" customHeight="1"/>
    <row r="63" spans="1:7" ht="11.25" customHeight="1">
      <c r="A63" s="122">
        <v>15</v>
      </c>
      <c r="B63" s="123" t="s">
        <v>278</v>
      </c>
      <c r="C63" s="107">
        <v>5190750</v>
      </c>
      <c r="D63" s="107">
        <v>5190750</v>
      </c>
      <c r="E63" s="107">
        <v>936676.11</v>
      </c>
      <c r="F63" s="107">
        <v>4444410.47</v>
      </c>
      <c r="G63" s="107">
        <v>9149535.93</v>
      </c>
    </row>
    <row r="64" ht="0.75" customHeight="1"/>
    <row r="65" ht="2.25" customHeight="1"/>
    <row r="66" spans="1:7" ht="11.25" customHeight="1">
      <c r="A66" s="122">
        <v>16</v>
      </c>
      <c r="B66" s="123" t="s">
        <v>279</v>
      </c>
      <c r="C66" s="107">
        <v>0</v>
      </c>
      <c r="D66" s="107">
        <v>0</v>
      </c>
      <c r="E66" s="107">
        <v>0</v>
      </c>
      <c r="F66" s="107">
        <v>0</v>
      </c>
      <c r="G66" s="107">
        <v>0</v>
      </c>
    </row>
    <row r="67" ht="0.75" customHeight="1"/>
    <row r="68" ht="2.25" customHeight="1"/>
    <row r="69" spans="1:7" ht="11.25" customHeight="1">
      <c r="A69" s="122">
        <v>17</v>
      </c>
      <c r="B69" s="123" t="s">
        <v>280</v>
      </c>
      <c r="C69" s="107">
        <v>0</v>
      </c>
      <c r="D69" s="107">
        <v>0</v>
      </c>
      <c r="E69" s="107">
        <v>0</v>
      </c>
      <c r="F69" s="107">
        <v>0</v>
      </c>
      <c r="G69" s="107">
        <v>0</v>
      </c>
    </row>
    <row r="70" ht="0.75" customHeight="1"/>
    <row r="71" ht="2.25" customHeight="1"/>
    <row r="72" spans="1:7" ht="11.25" customHeight="1">
      <c r="A72" s="122">
        <v>18</v>
      </c>
      <c r="B72" s="123" t="s">
        <v>281</v>
      </c>
      <c r="C72" s="107">
        <v>0</v>
      </c>
      <c r="D72" s="107">
        <v>0</v>
      </c>
      <c r="E72" s="107">
        <v>180457.73</v>
      </c>
      <c r="F72" s="107">
        <v>694032.26</v>
      </c>
      <c r="G72" s="107">
        <v>0</v>
      </c>
    </row>
    <row r="73" ht="0.75" customHeight="1"/>
    <row r="74" ht="2.25" customHeight="1"/>
    <row r="75" spans="1:7" ht="11.25" customHeight="1">
      <c r="A75" s="122">
        <v>19</v>
      </c>
      <c r="B75" s="123" t="s">
        <v>282</v>
      </c>
      <c r="C75" s="107">
        <v>0</v>
      </c>
      <c r="D75" s="107">
        <v>0</v>
      </c>
      <c r="E75" s="107">
        <v>0</v>
      </c>
      <c r="F75" s="107">
        <v>0</v>
      </c>
      <c r="G75" s="107">
        <v>0</v>
      </c>
    </row>
    <row r="76" ht="0.75" customHeight="1"/>
    <row r="77" ht="2.25" customHeight="1"/>
    <row r="78" spans="1:7" ht="11.25" customHeight="1">
      <c r="A78" s="122">
        <v>20</v>
      </c>
      <c r="B78" s="123" t="s">
        <v>283</v>
      </c>
      <c r="C78" s="107">
        <v>0</v>
      </c>
      <c r="D78" s="107">
        <v>0</v>
      </c>
      <c r="E78" s="107">
        <v>180457.73</v>
      </c>
      <c r="F78" s="107">
        <v>694032.26</v>
      </c>
      <c r="G78" s="107">
        <v>0</v>
      </c>
    </row>
    <row r="79" ht="0.75" customHeight="1"/>
    <row r="80" ht="2.25" customHeight="1"/>
    <row r="81" spans="1:7" ht="11.25" customHeight="1">
      <c r="A81" s="118">
        <v>21</v>
      </c>
      <c r="B81" s="121" t="s">
        <v>284</v>
      </c>
      <c r="C81" s="120">
        <v>0</v>
      </c>
      <c r="D81" s="120">
        <v>0</v>
      </c>
      <c r="E81" s="120">
        <v>0</v>
      </c>
      <c r="F81" s="120">
        <v>0</v>
      </c>
      <c r="G81" s="120">
        <v>0</v>
      </c>
    </row>
    <row r="82" ht="0.75" customHeight="1"/>
    <row r="83" ht="2.25" customHeight="1"/>
    <row r="84" spans="1:7" ht="11.25" customHeight="1">
      <c r="A84" s="122">
        <v>22</v>
      </c>
      <c r="B84" s="123" t="s">
        <v>285</v>
      </c>
      <c r="C84" s="107">
        <v>0</v>
      </c>
      <c r="D84" s="107">
        <v>0</v>
      </c>
      <c r="E84" s="107">
        <v>0</v>
      </c>
      <c r="F84" s="107">
        <v>0</v>
      </c>
      <c r="G84" s="107">
        <v>0</v>
      </c>
    </row>
    <row r="85" ht="0.75" customHeight="1"/>
    <row r="86" ht="2.25" customHeight="1"/>
    <row r="87" spans="1:7" ht="11.25" customHeight="1">
      <c r="A87" s="122">
        <v>23</v>
      </c>
      <c r="B87" s="123" t="s">
        <v>286</v>
      </c>
      <c r="C87" s="107">
        <v>0</v>
      </c>
      <c r="D87" s="107">
        <v>0</v>
      </c>
      <c r="E87" s="107">
        <v>0</v>
      </c>
      <c r="F87" s="107">
        <v>0</v>
      </c>
      <c r="G87" s="107">
        <v>0</v>
      </c>
    </row>
    <row r="88" ht="0.75" customHeight="1"/>
    <row r="89" ht="2.25" customHeight="1"/>
    <row r="90" spans="1:7" ht="11.25" customHeight="1">
      <c r="A90" s="122">
        <v>24</v>
      </c>
      <c r="B90" s="123" t="s">
        <v>287</v>
      </c>
      <c r="C90" s="107">
        <v>0</v>
      </c>
      <c r="D90" s="107">
        <v>0</v>
      </c>
      <c r="E90" s="107">
        <v>0</v>
      </c>
      <c r="F90" s="107">
        <v>0</v>
      </c>
      <c r="G90" s="107">
        <v>0</v>
      </c>
    </row>
    <row r="91" ht="0.75" customHeight="1"/>
    <row r="92" ht="2.25" customHeight="1"/>
    <row r="93" spans="1:7" ht="11.25" customHeight="1">
      <c r="A93" s="118">
        <v>25</v>
      </c>
      <c r="B93" s="121" t="s">
        <v>288</v>
      </c>
      <c r="C93" s="120">
        <v>0</v>
      </c>
      <c r="D93" s="120">
        <v>0</v>
      </c>
      <c r="E93" s="120">
        <v>-1364606.35</v>
      </c>
      <c r="F93" s="120">
        <v>-5570949.43</v>
      </c>
      <c r="G93" s="120">
        <v>-760059.54</v>
      </c>
    </row>
    <row r="94" ht="0.75" customHeight="1"/>
    <row r="95" ht="2.25" customHeight="1"/>
    <row r="96" spans="1:7" ht="11.25" customHeight="1">
      <c r="A96" s="118">
        <v>26</v>
      </c>
      <c r="B96" s="121" t="s">
        <v>289</v>
      </c>
      <c r="C96" s="120">
        <v>10849150</v>
      </c>
      <c r="D96" s="120">
        <v>10849150</v>
      </c>
      <c r="E96" s="120">
        <v>2894486.99</v>
      </c>
      <c r="F96" s="120">
        <v>12111609.98</v>
      </c>
      <c r="G96" s="120">
        <v>8679767.47</v>
      </c>
    </row>
    <row r="97" ht="0.75" customHeight="1"/>
    <row r="98" ht="2.25" customHeight="1"/>
    <row r="99" spans="1:7" ht="11.25" customHeight="1">
      <c r="A99" s="118">
        <v>27</v>
      </c>
      <c r="B99" s="121" t="s">
        <v>290</v>
      </c>
      <c r="C99" s="120">
        <v>23225000</v>
      </c>
      <c r="D99" s="120">
        <v>23225000</v>
      </c>
      <c r="E99" s="120">
        <f>E20+E93+E96</f>
        <v>4367460.73</v>
      </c>
      <c r="F99" s="120">
        <f>F20+F93+F96</f>
        <v>19459871.18</v>
      </c>
      <c r="G99" s="120">
        <v>24732619.02</v>
      </c>
    </row>
    <row r="101" ht="0.75" customHeight="1"/>
    <row r="102" ht="2.25" customHeight="1"/>
    <row r="103" ht="8.25" customHeight="1">
      <c r="C103" s="102"/>
    </row>
    <row r="104" ht="7.5" customHeight="1"/>
    <row r="105" spans="1:9" ht="11.25" customHeight="1">
      <c r="A105" s="102" t="s">
        <v>5</v>
      </c>
      <c r="B105" s="143" t="s">
        <v>78</v>
      </c>
      <c r="C105" s="144" t="s">
        <v>102</v>
      </c>
      <c r="D105" s="144" t="s">
        <v>291</v>
      </c>
      <c r="E105" s="146" t="s">
        <v>530</v>
      </c>
      <c r="F105" s="147"/>
      <c r="G105" s="148"/>
      <c r="H105" s="146" t="s">
        <v>531</v>
      </c>
      <c r="I105" s="148"/>
    </row>
    <row r="106" spans="2:9" ht="11.25">
      <c r="B106" s="143"/>
      <c r="C106" s="144"/>
      <c r="D106" s="144"/>
      <c r="E106" s="144" t="s">
        <v>532</v>
      </c>
      <c r="F106" s="144"/>
      <c r="G106" s="149" t="s">
        <v>533</v>
      </c>
      <c r="I106" s="144" t="s">
        <v>533</v>
      </c>
    </row>
    <row r="107" spans="7:9" ht="17.25" customHeight="1">
      <c r="G107" s="150"/>
      <c r="H107" s="144" t="s">
        <v>534</v>
      </c>
      <c r="I107" s="144"/>
    </row>
    <row r="108" spans="3:9" ht="11.25">
      <c r="C108" s="102" t="s">
        <v>344</v>
      </c>
      <c r="G108" s="150"/>
      <c r="H108" s="144"/>
      <c r="I108" s="144"/>
    </row>
    <row r="109" ht="0.75" customHeight="1"/>
    <row r="110" ht="2.25" customHeight="1"/>
    <row r="111" spans="1:9" ht="11.25">
      <c r="A111" s="118">
        <v>28</v>
      </c>
      <c r="B111" s="145" t="s">
        <v>292</v>
      </c>
      <c r="C111" s="120">
        <v>5936000</v>
      </c>
      <c r="D111" s="120">
        <v>5936000</v>
      </c>
      <c r="E111" s="120">
        <f>E117+E129</f>
        <v>755864.0599999999</v>
      </c>
      <c r="F111" s="120">
        <f>F117+F129</f>
        <v>3319934.55</v>
      </c>
      <c r="G111" s="120">
        <v>0</v>
      </c>
      <c r="H111" s="120">
        <v>4122294.41</v>
      </c>
      <c r="I111" s="120">
        <v>0</v>
      </c>
    </row>
    <row r="112" ht="8.25" customHeight="1">
      <c r="B112" s="145"/>
    </row>
    <row r="113" ht="8.25" customHeight="1">
      <c r="B113" s="145"/>
    </row>
    <row r="114" ht="0.75" customHeight="1"/>
    <row r="115" ht="0.75" customHeight="1"/>
    <row r="116" ht="2.25" customHeight="1"/>
    <row r="117" spans="1:9" ht="10.5" customHeight="1">
      <c r="A117" s="118">
        <v>29</v>
      </c>
      <c r="B117" s="121" t="s">
        <v>293</v>
      </c>
      <c r="C117" s="120">
        <v>896000</v>
      </c>
      <c r="D117" s="120">
        <v>896000</v>
      </c>
      <c r="E117" s="120">
        <f>E121+E125</f>
        <v>85669.58</v>
      </c>
      <c r="F117" s="120">
        <f>F121+F125</f>
        <v>454357.63</v>
      </c>
      <c r="G117" s="120">
        <v>0</v>
      </c>
      <c r="H117" s="120">
        <v>478567.73</v>
      </c>
      <c r="I117" s="120">
        <v>0</v>
      </c>
    </row>
    <row r="118" ht="0.75" customHeight="1"/>
    <row r="119" ht="0.75" customHeight="1"/>
    <row r="120" ht="2.25" customHeight="1"/>
    <row r="121" spans="1:9" ht="10.5" customHeight="1">
      <c r="A121" s="122">
        <v>30</v>
      </c>
      <c r="B121" s="123" t="s">
        <v>294</v>
      </c>
      <c r="C121" s="107">
        <v>855000</v>
      </c>
      <c r="D121" s="107">
        <v>855000</v>
      </c>
      <c r="E121" s="107">
        <f>43341.22+42328.36</f>
        <v>85669.58</v>
      </c>
      <c r="F121" s="107">
        <f>194801.1+249460.55</f>
        <v>444261.65</v>
      </c>
      <c r="G121" s="107">
        <v>0</v>
      </c>
      <c r="H121" s="107">
        <v>477178.23</v>
      </c>
      <c r="I121" s="107">
        <v>0</v>
      </c>
    </row>
    <row r="122" ht="0.75" customHeight="1"/>
    <row r="123" ht="0.75" customHeight="1"/>
    <row r="124" ht="2.25" customHeight="1"/>
    <row r="125" spans="1:9" ht="10.5" customHeight="1">
      <c r="A125" s="122">
        <v>31</v>
      </c>
      <c r="B125" s="123" t="s">
        <v>295</v>
      </c>
      <c r="C125" s="107">
        <v>41000</v>
      </c>
      <c r="D125" s="107">
        <v>41000</v>
      </c>
      <c r="E125" s="107">
        <v>0</v>
      </c>
      <c r="F125" s="107">
        <v>10095.98</v>
      </c>
      <c r="G125" s="107">
        <v>0</v>
      </c>
      <c r="H125" s="107">
        <v>1389.5</v>
      </c>
      <c r="I125" s="107">
        <v>0</v>
      </c>
    </row>
    <row r="126" ht="0.75" customHeight="1"/>
    <row r="127" ht="0.75" customHeight="1"/>
    <row r="128" ht="2.25" customHeight="1"/>
    <row r="129" spans="1:9" ht="10.5" customHeight="1">
      <c r="A129" s="118">
        <v>32</v>
      </c>
      <c r="B129" s="121" t="s">
        <v>296</v>
      </c>
      <c r="C129" s="120">
        <v>5040000</v>
      </c>
      <c r="D129" s="120">
        <v>5040000</v>
      </c>
      <c r="E129" s="120">
        <v>670194.48</v>
      </c>
      <c r="F129" s="120">
        <v>2865576.92</v>
      </c>
      <c r="G129" s="120">
        <v>0</v>
      </c>
      <c r="H129" s="120">
        <v>3643726.68</v>
      </c>
      <c r="I129" s="120">
        <v>0</v>
      </c>
    </row>
    <row r="130" ht="0.75" customHeight="1"/>
    <row r="131" ht="0.75" customHeight="1"/>
    <row r="132" ht="2.25" customHeight="1"/>
    <row r="133" spans="1:9" ht="10.5" customHeight="1">
      <c r="A133" s="122">
        <v>33</v>
      </c>
      <c r="B133" s="123" t="s">
        <v>297</v>
      </c>
      <c r="C133" s="107">
        <v>5040000</v>
      </c>
      <c r="D133" s="107">
        <v>5040000</v>
      </c>
      <c r="E133" s="107">
        <v>670194.48</v>
      </c>
      <c r="F133" s="107">
        <v>2865576.92</v>
      </c>
      <c r="G133" s="107">
        <v>0</v>
      </c>
      <c r="H133" s="107">
        <v>3643726.68</v>
      </c>
      <c r="I133" s="107">
        <v>0</v>
      </c>
    </row>
    <row r="134" ht="0.75" customHeight="1"/>
    <row r="135" ht="0.75" customHeight="1"/>
    <row r="136" ht="2.25" customHeight="1"/>
    <row r="137" spans="1:9" ht="10.5" customHeight="1">
      <c r="A137" s="122">
        <v>34</v>
      </c>
      <c r="B137" s="123" t="s">
        <v>298</v>
      </c>
      <c r="C137" s="107">
        <v>1800000</v>
      </c>
      <c r="D137" s="107">
        <v>1800000</v>
      </c>
      <c r="E137" s="107">
        <v>102856.87</v>
      </c>
      <c r="F137" s="107">
        <v>214761.37</v>
      </c>
      <c r="G137" s="107">
        <v>0</v>
      </c>
      <c r="H137" s="107">
        <v>825887.61</v>
      </c>
      <c r="I137" s="107">
        <v>0</v>
      </c>
    </row>
    <row r="138" ht="0.75" customHeight="1"/>
    <row r="139" ht="0.75" customHeight="1"/>
    <row r="140" ht="2.25" customHeight="1"/>
    <row r="141" spans="1:9" ht="10.5" customHeight="1">
      <c r="A141" s="122">
        <v>35</v>
      </c>
      <c r="B141" s="123" t="s">
        <v>299</v>
      </c>
      <c r="C141" s="107">
        <v>490000</v>
      </c>
      <c r="D141" s="107">
        <v>490000</v>
      </c>
      <c r="E141" s="107">
        <v>123819.58</v>
      </c>
      <c r="F141" s="107">
        <v>460627.79000000004</v>
      </c>
      <c r="G141" s="107">
        <v>0</v>
      </c>
      <c r="H141" s="107">
        <v>669916.03</v>
      </c>
      <c r="I141" s="107">
        <v>0</v>
      </c>
    </row>
    <row r="142" ht="0.75" customHeight="1"/>
    <row r="143" ht="0.75" customHeight="1"/>
    <row r="144" ht="2.25" customHeight="1"/>
    <row r="145" spans="1:9" ht="10.5" customHeight="1">
      <c r="A145" s="122">
        <v>36</v>
      </c>
      <c r="B145" s="123" t="s">
        <v>300</v>
      </c>
      <c r="C145" s="107">
        <v>2750000</v>
      </c>
      <c r="D145" s="107">
        <v>2750000</v>
      </c>
      <c r="E145" s="107">
        <v>443518.03</v>
      </c>
      <c r="F145" s="107">
        <v>2190187.7600000002</v>
      </c>
      <c r="G145" s="107">
        <v>0</v>
      </c>
      <c r="H145" s="107">
        <v>2147923.04</v>
      </c>
      <c r="I145" s="107">
        <v>0</v>
      </c>
    </row>
    <row r="146" ht="0.75" customHeight="1"/>
    <row r="147" ht="0.75" customHeight="1"/>
    <row r="148" ht="2.25" customHeight="1"/>
    <row r="149" spans="1:9" ht="10.5" customHeight="1">
      <c r="A149" s="122">
        <v>37</v>
      </c>
      <c r="B149" s="123" t="s">
        <v>301</v>
      </c>
      <c r="C149" s="107">
        <v>0</v>
      </c>
      <c r="D149" s="107">
        <v>0</v>
      </c>
      <c r="E149" s="107">
        <v>0</v>
      </c>
      <c r="F149" s="107">
        <v>0</v>
      </c>
      <c r="G149" s="107">
        <v>0</v>
      </c>
      <c r="H149" s="107">
        <v>0</v>
      </c>
      <c r="I149" s="107">
        <v>0</v>
      </c>
    </row>
    <row r="150" ht="0.75" customHeight="1"/>
    <row r="151" ht="0.75" customHeight="1"/>
    <row r="152" ht="2.25" customHeight="1"/>
    <row r="153" spans="1:9" ht="10.5" customHeight="1">
      <c r="A153" s="122">
        <v>38</v>
      </c>
      <c r="B153" s="123" t="s">
        <v>302</v>
      </c>
      <c r="C153" s="107">
        <v>0</v>
      </c>
      <c r="D153" s="107">
        <v>0</v>
      </c>
      <c r="E153" s="107">
        <v>0</v>
      </c>
      <c r="F153" s="107">
        <v>0</v>
      </c>
      <c r="G153" s="107">
        <v>0</v>
      </c>
      <c r="H153" s="107">
        <v>0</v>
      </c>
      <c r="I153" s="107">
        <v>0</v>
      </c>
    </row>
    <row r="154" ht="0.75" customHeight="1"/>
    <row r="155" ht="0.75" customHeight="1"/>
    <row r="156" ht="2.25" customHeight="1"/>
    <row r="157" spans="1:9" ht="10.5" customHeight="1">
      <c r="A157" s="122">
        <v>39</v>
      </c>
      <c r="B157" s="123" t="s">
        <v>299</v>
      </c>
      <c r="C157" s="107">
        <v>0</v>
      </c>
      <c r="D157" s="107">
        <v>0</v>
      </c>
      <c r="E157" s="107">
        <v>0</v>
      </c>
      <c r="F157" s="107">
        <v>0</v>
      </c>
      <c r="G157" s="107">
        <v>0</v>
      </c>
      <c r="H157" s="107">
        <v>0</v>
      </c>
      <c r="I157" s="107">
        <v>0</v>
      </c>
    </row>
    <row r="158" ht="0.75" customHeight="1"/>
    <row r="159" ht="0.75" customHeight="1"/>
    <row r="160" ht="2.25" customHeight="1"/>
    <row r="161" spans="1:9" ht="10.5" customHeight="1">
      <c r="A161" s="122">
        <v>40</v>
      </c>
      <c r="B161" s="123" t="s">
        <v>300</v>
      </c>
      <c r="C161" s="107">
        <v>0</v>
      </c>
      <c r="D161" s="107">
        <v>0</v>
      </c>
      <c r="E161" s="107">
        <v>0</v>
      </c>
      <c r="F161" s="107">
        <v>0</v>
      </c>
      <c r="G161" s="107">
        <v>0</v>
      </c>
      <c r="H161" s="107">
        <v>0</v>
      </c>
      <c r="I161" s="107">
        <v>0</v>
      </c>
    </row>
    <row r="162" ht="0.75" customHeight="1"/>
    <row r="163" ht="0.75" customHeight="1"/>
    <row r="164" ht="2.25" customHeight="1"/>
    <row r="165" spans="1:9" ht="8.25" customHeight="1">
      <c r="A165" s="122">
        <v>41</v>
      </c>
      <c r="B165" s="151" t="s">
        <v>303</v>
      </c>
      <c r="C165" s="107">
        <v>0</v>
      </c>
      <c r="D165" s="107">
        <v>0</v>
      </c>
      <c r="E165" s="107">
        <v>0</v>
      </c>
      <c r="F165" s="107">
        <v>0</v>
      </c>
      <c r="G165" s="107">
        <v>0</v>
      </c>
      <c r="H165" s="107">
        <v>0</v>
      </c>
      <c r="I165" s="107">
        <v>0</v>
      </c>
    </row>
    <row r="166" ht="8.25" customHeight="1">
      <c r="B166" s="151"/>
    </row>
    <row r="167" ht="0.75" customHeight="1"/>
    <row r="168" ht="0.75" customHeight="1"/>
    <row r="169" ht="2.25" customHeight="1"/>
    <row r="170" spans="1:9" ht="11.25">
      <c r="A170" s="122">
        <v>42</v>
      </c>
      <c r="B170" s="151" t="s">
        <v>304</v>
      </c>
      <c r="C170" s="107">
        <v>0</v>
      </c>
      <c r="D170" s="107">
        <v>0</v>
      </c>
      <c r="E170" s="107">
        <v>0</v>
      </c>
      <c r="F170" s="107">
        <v>0</v>
      </c>
      <c r="G170" s="107">
        <v>0</v>
      </c>
      <c r="H170" s="107">
        <v>0</v>
      </c>
      <c r="I170" s="107">
        <v>0</v>
      </c>
    </row>
    <row r="171" ht="8.25" customHeight="1">
      <c r="B171" s="151"/>
    </row>
    <row r="172" ht="0.75" customHeight="1"/>
    <row r="173" ht="0.75" customHeight="1"/>
    <row r="174" ht="2.25" customHeight="1"/>
    <row r="175" spans="1:9" ht="10.5" customHeight="1">
      <c r="A175" s="122">
        <v>43</v>
      </c>
      <c r="B175" s="123" t="s">
        <v>305</v>
      </c>
      <c r="C175" s="107">
        <v>0</v>
      </c>
      <c r="D175" s="107">
        <v>0</v>
      </c>
      <c r="E175" s="107">
        <v>0</v>
      </c>
      <c r="F175" s="107">
        <v>0</v>
      </c>
      <c r="G175" s="107">
        <v>0</v>
      </c>
      <c r="H175" s="107">
        <v>0</v>
      </c>
      <c r="I175" s="107">
        <v>0</v>
      </c>
    </row>
    <row r="176" ht="0.75" customHeight="1"/>
    <row r="177" ht="0.75" customHeight="1"/>
    <row r="178" ht="2.25" customHeight="1"/>
    <row r="179" spans="1:9" ht="11.25">
      <c r="A179" s="118">
        <v>44</v>
      </c>
      <c r="B179" s="145" t="s">
        <v>306</v>
      </c>
      <c r="C179" s="120">
        <v>20000</v>
      </c>
      <c r="D179" s="120">
        <v>20000</v>
      </c>
      <c r="E179" s="120">
        <v>0</v>
      </c>
      <c r="F179" s="120">
        <v>0</v>
      </c>
      <c r="G179" s="120">
        <v>0</v>
      </c>
      <c r="H179" s="120">
        <v>6383.66</v>
      </c>
      <c r="I179" s="120">
        <v>0</v>
      </c>
    </row>
    <row r="180" ht="8.25" customHeight="1">
      <c r="B180" s="145"/>
    </row>
    <row r="181" ht="0.75" customHeight="1"/>
    <row r="182" ht="0.75" customHeight="1"/>
    <row r="183" spans="1:9" ht="11.25">
      <c r="A183" s="118">
        <v>45</v>
      </c>
      <c r="B183" s="145" t="s">
        <v>307</v>
      </c>
      <c r="C183" s="120">
        <v>5956000</v>
      </c>
      <c r="D183" s="120">
        <v>5956000</v>
      </c>
      <c r="E183" s="120">
        <f>E111+E179</f>
        <v>755864.0599999999</v>
      </c>
      <c r="F183" s="120">
        <f>F111+F179</f>
        <v>3319934.55</v>
      </c>
      <c r="G183" s="120">
        <v>0</v>
      </c>
      <c r="H183" s="120">
        <v>4128678.0700000003</v>
      </c>
      <c r="I183" s="120">
        <v>0</v>
      </c>
    </row>
    <row r="184" ht="8.25" customHeight="1">
      <c r="B184" s="145"/>
    </row>
    <row r="185" ht="8.25" customHeight="1">
      <c r="B185" s="145"/>
    </row>
    <row r="186" ht="0.75" customHeight="1"/>
    <row r="187" ht="0.75" customHeight="1"/>
    <row r="188" ht="2.25" customHeight="1"/>
    <row r="189" spans="1:9" ht="11.25">
      <c r="A189" s="118">
        <v>46</v>
      </c>
      <c r="B189" s="145" t="s">
        <v>308</v>
      </c>
      <c r="C189" s="120">
        <v>17269000</v>
      </c>
      <c r="D189" s="120">
        <v>17269000</v>
      </c>
      <c r="E189" s="120">
        <f>E99-E183</f>
        <v>3611596.6700000004</v>
      </c>
      <c r="F189" s="120">
        <f>F99-F183</f>
        <v>16139936.629999999</v>
      </c>
      <c r="G189" s="120">
        <v>0</v>
      </c>
      <c r="H189" s="120">
        <v>20603940.95</v>
      </c>
      <c r="I189" s="120">
        <v>0</v>
      </c>
    </row>
    <row r="190" ht="8.25" customHeight="1">
      <c r="B190" s="145"/>
    </row>
    <row r="191" ht="0.75" customHeight="1"/>
    <row r="193" ht="0.75" customHeight="1"/>
    <row r="194" ht="2.25" customHeight="1"/>
    <row r="195" spans="5:7" ht="6.75" customHeight="1">
      <c r="E195" s="143" t="s">
        <v>4</v>
      </c>
      <c r="F195" s="143"/>
      <c r="G195" s="143"/>
    </row>
    <row r="196" spans="1:7" ht="1.5" customHeight="1">
      <c r="A196" s="144" t="s">
        <v>5</v>
      </c>
      <c r="B196" s="144" t="s">
        <v>309</v>
      </c>
      <c r="C196" s="144" t="s">
        <v>262</v>
      </c>
      <c r="D196" s="144" t="s">
        <v>263</v>
      </c>
      <c r="E196" s="143"/>
      <c r="F196" s="143"/>
      <c r="G196" s="143"/>
    </row>
    <row r="197" spans="1:4" ht="11.25">
      <c r="A197" s="144"/>
      <c r="B197" s="144"/>
      <c r="C197" s="144"/>
      <c r="D197" s="144"/>
    </row>
    <row r="198" spans="2:7" ht="11.25">
      <c r="B198" s="144"/>
      <c r="C198" s="144"/>
      <c r="D198" s="144"/>
      <c r="E198" s="144" t="s">
        <v>264</v>
      </c>
      <c r="F198" s="144" t="s">
        <v>265</v>
      </c>
      <c r="G198" s="144" t="s">
        <v>266</v>
      </c>
    </row>
    <row r="199" spans="5:7" ht="9.75" customHeight="1">
      <c r="E199" s="144"/>
      <c r="F199" s="144"/>
      <c r="G199" s="144"/>
    </row>
    <row r="200" ht="11.25"/>
    <row r="201" ht="2.25" customHeight="1"/>
    <row r="202" spans="1:7" ht="11.25" customHeight="1">
      <c r="A202" s="118">
        <v>47</v>
      </c>
      <c r="B202" s="121" t="s">
        <v>310</v>
      </c>
      <c r="C202" s="120">
        <v>0</v>
      </c>
      <c r="D202" s="120">
        <v>0</v>
      </c>
      <c r="E202" s="120">
        <v>0</v>
      </c>
      <c r="F202" s="120">
        <v>0</v>
      </c>
      <c r="G202" s="120">
        <v>0</v>
      </c>
    </row>
    <row r="203" ht="0.75" customHeight="1"/>
    <row r="204" ht="2.25" customHeight="1"/>
    <row r="205" spans="1:7" ht="11.25" customHeight="1">
      <c r="A205" s="122">
        <v>48</v>
      </c>
      <c r="B205" s="123" t="s">
        <v>311</v>
      </c>
      <c r="C205" s="107">
        <v>0</v>
      </c>
      <c r="D205" s="107">
        <v>0</v>
      </c>
      <c r="E205" s="107">
        <v>0</v>
      </c>
      <c r="F205" s="107">
        <v>0</v>
      </c>
      <c r="G205" s="107">
        <v>0</v>
      </c>
    </row>
    <row r="206" ht="0.75" customHeight="1"/>
    <row r="207" ht="2.25" customHeight="1"/>
    <row r="208" spans="1:7" ht="11.25" customHeight="1">
      <c r="A208" s="122">
        <v>49</v>
      </c>
      <c r="B208" s="123" t="s">
        <v>312</v>
      </c>
      <c r="C208" s="107">
        <v>0</v>
      </c>
      <c r="D208" s="107">
        <v>0</v>
      </c>
      <c r="E208" s="107">
        <v>0</v>
      </c>
      <c r="F208" s="107">
        <v>0</v>
      </c>
      <c r="G208" s="107">
        <v>0</v>
      </c>
    </row>
    <row r="209" ht="0.75" customHeight="1"/>
    <row r="210" ht="2.25" customHeight="1"/>
    <row r="211" spans="1:7" ht="11.25" customHeight="1">
      <c r="A211" s="122">
        <v>50</v>
      </c>
      <c r="B211" s="123" t="s">
        <v>313</v>
      </c>
      <c r="C211" s="107">
        <v>0</v>
      </c>
      <c r="D211" s="107">
        <v>0</v>
      </c>
      <c r="E211" s="107">
        <v>0</v>
      </c>
      <c r="F211" s="107">
        <v>0</v>
      </c>
      <c r="G211" s="107">
        <v>0</v>
      </c>
    </row>
    <row r="212" ht="0.75" customHeight="1"/>
    <row r="213" ht="2.25" customHeight="1"/>
    <row r="214" spans="1:7" ht="11.25" customHeight="1">
      <c r="A214" s="122">
        <v>51</v>
      </c>
      <c r="B214" s="123" t="s">
        <v>314</v>
      </c>
      <c r="C214" s="107">
        <v>0</v>
      </c>
      <c r="D214" s="107">
        <v>0</v>
      </c>
      <c r="E214" s="107">
        <v>0</v>
      </c>
      <c r="F214" s="107">
        <v>0</v>
      </c>
      <c r="G214" s="107">
        <v>0</v>
      </c>
    </row>
    <row r="215" ht="0.75" customHeight="1"/>
    <row r="216" ht="2.25" customHeight="1"/>
    <row r="217" spans="1:7" ht="11.25" customHeight="1">
      <c r="A217" s="122">
        <v>52</v>
      </c>
      <c r="B217" s="123" t="s">
        <v>315</v>
      </c>
      <c r="C217" s="107">
        <v>0</v>
      </c>
      <c r="D217" s="107">
        <v>0</v>
      </c>
      <c r="E217" s="107">
        <v>0</v>
      </c>
      <c r="F217" s="107">
        <v>0</v>
      </c>
      <c r="G217" s="107">
        <v>0</v>
      </c>
    </row>
    <row r="218" ht="0.75" customHeight="1"/>
    <row r="219" ht="2.25" customHeight="1"/>
    <row r="220" spans="1:7" ht="11.25" customHeight="1">
      <c r="A220" s="122">
        <v>53</v>
      </c>
      <c r="B220" s="123" t="s">
        <v>316</v>
      </c>
      <c r="C220" s="107">
        <v>0</v>
      </c>
      <c r="D220" s="107">
        <v>0</v>
      </c>
      <c r="E220" s="107">
        <v>0</v>
      </c>
      <c r="F220" s="107">
        <v>0</v>
      </c>
      <c r="G220" s="107">
        <v>0</v>
      </c>
    </row>
    <row r="221" ht="0.75" customHeight="1"/>
    <row r="222" ht="2.25" customHeight="1"/>
    <row r="223" spans="1:7" ht="11.25" customHeight="1">
      <c r="A223" s="122">
        <v>54</v>
      </c>
      <c r="B223" s="123" t="s">
        <v>317</v>
      </c>
      <c r="C223" s="107">
        <v>0</v>
      </c>
      <c r="D223" s="107">
        <v>0</v>
      </c>
      <c r="E223" s="107">
        <v>0</v>
      </c>
      <c r="F223" s="107">
        <v>0</v>
      </c>
      <c r="G223" s="107">
        <v>0</v>
      </c>
    </row>
    <row r="224" ht="0.75" customHeight="1"/>
    <row r="225" ht="2.25" customHeight="1"/>
    <row r="226" spans="1:7" ht="11.25" customHeight="1">
      <c r="A226" s="122">
        <v>55</v>
      </c>
      <c r="B226" s="123" t="s">
        <v>318</v>
      </c>
      <c r="C226" s="107">
        <v>0</v>
      </c>
      <c r="D226" s="107">
        <v>0</v>
      </c>
      <c r="E226" s="107">
        <v>0</v>
      </c>
      <c r="F226" s="107">
        <v>0</v>
      </c>
      <c r="G226" s="107">
        <v>0</v>
      </c>
    </row>
    <row r="228" ht="0.75" customHeight="1"/>
    <row r="229" ht="2.25" customHeight="1"/>
    <row r="230" spans="1:5" ht="11.25" customHeight="1">
      <c r="A230" s="102" t="s">
        <v>5</v>
      </c>
      <c r="B230" s="143" t="s">
        <v>319</v>
      </c>
      <c r="C230" s="143"/>
      <c r="D230" s="144"/>
      <c r="E230" s="144"/>
    </row>
    <row r="231" ht="0.75" customHeight="1"/>
    <row r="232" ht="2.25" customHeight="1"/>
    <row r="233" spans="1:5" ht="11.25" customHeight="1">
      <c r="A233" s="118">
        <v>56</v>
      </c>
      <c r="B233" s="152" t="s">
        <v>320</v>
      </c>
      <c r="C233" s="152"/>
      <c r="D233" s="153"/>
      <c r="E233" s="153"/>
    </row>
    <row r="235" ht="0.75" customHeight="1"/>
    <row r="236" ht="2.25" customHeight="1"/>
    <row r="237" spans="4:7" ht="6.75" customHeight="1">
      <c r="D237" s="124"/>
      <c r="E237" s="144"/>
      <c r="F237" s="124"/>
      <c r="G237" s="124"/>
    </row>
    <row r="238" spans="1:7" ht="1.5" customHeight="1">
      <c r="A238" s="144" t="s">
        <v>5</v>
      </c>
      <c r="B238" s="143" t="s">
        <v>321</v>
      </c>
      <c r="C238" s="143"/>
      <c r="D238" s="143"/>
      <c r="E238" s="144"/>
      <c r="F238" s="124"/>
      <c r="G238" s="124"/>
    </row>
    <row r="239" spans="1:7" ht="11.25">
      <c r="A239" s="144"/>
      <c r="B239" s="143"/>
      <c r="C239" s="143"/>
      <c r="D239" s="143"/>
      <c r="E239" s="124"/>
      <c r="F239" s="124"/>
      <c r="G239" s="124"/>
    </row>
    <row r="240" spans="1:7" ht="11.25" customHeight="1" hidden="1">
      <c r="A240" s="144"/>
      <c r="B240" s="143"/>
      <c r="C240" s="143"/>
      <c r="D240" s="143"/>
      <c r="E240" s="143" t="s">
        <v>535</v>
      </c>
      <c r="F240" s="144"/>
      <c r="G240" s="124"/>
    </row>
    <row r="241" spans="4:7" ht="11.25">
      <c r="D241" s="124" t="s">
        <v>536</v>
      </c>
      <c r="E241" s="143"/>
      <c r="F241" s="144"/>
      <c r="G241" s="124" t="s">
        <v>537</v>
      </c>
    </row>
    <row r="242" ht="0.75" customHeight="1"/>
    <row r="243" ht="2.25" customHeight="1"/>
    <row r="244" spans="1:6" ht="11.25" customHeight="1">
      <c r="A244" s="122">
        <v>57</v>
      </c>
      <c r="B244" s="154" t="s">
        <v>322</v>
      </c>
      <c r="C244" s="154"/>
      <c r="D244" s="107"/>
      <c r="E244" s="107"/>
      <c r="F244" s="107"/>
    </row>
    <row r="245" ht="0.75" customHeight="1"/>
    <row r="246" ht="2.25" customHeight="1"/>
    <row r="247" spans="1:6" ht="11.25" customHeight="1">
      <c r="A247" s="122">
        <v>58</v>
      </c>
      <c r="B247" s="154" t="s">
        <v>323</v>
      </c>
      <c r="C247" s="154"/>
      <c r="D247" s="107"/>
      <c r="E247" s="107"/>
      <c r="F247" s="107"/>
    </row>
    <row r="248" ht="0.75" customHeight="1"/>
    <row r="249" ht="2.25" customHeight="1"/>
    <row r="250" spans="1:7" ht="11.25" customHeight="1">
      <c r="A250" s="122">
        <v>59</v>
      </c>
      <c r="B250" s="154" t="s">
        <v>324</v>
      </c>
      <c r="C250" s="154"/>
      <c r="D250" s="107">
        <v>75087976.4</v>
      </c>
      <c r="E250" s="107">
        <v>78600000.69</v>
      </c>
      <c r="F250" s="107"/>
      <c r="G250" s="107">
        <v>63697466.35</v>
      </c>
    </row>
    <row r="251" ht="0.75" customHeight="1"/>
    <row r="252" ht="2.25" customHeight="1"/>
    <row r="253" spans="1:6" ht="11.25" customHeight="1">
      <c r="A253" s="122">
        <v>60</v>
      </c>
      <c r="B253" s="154" t="s">
        <v>325</v>
      </c>
      <c r="C253" s="154"/>
      <c r="D253" s="107"/>
      <c r="E253" s="107"/>
      <c r="F253" s="107"/>
    </row>
    <row r="255" ht="0.75" customHeight="1"/>
    <row r="256" ht="2.25" customHeight="1"/>
    <row r="257" spans="5:7" ht="11.25">
      <c r="E257" s="143" t="s">
        <v>4</v>
      </c>
      <c r="F257" s="143"/>
      <c r="G257" s="143"/>
    </row>
    <row r="258" spans="1:7" ht="1.5" customHeight="1">
      <c r="A258" s="144" t="s">
        <v>5</v>
      </c>
      <c r="B258" s="143" t="s">
        <v>326</v>
      </c>
      <c r="C258" s="144" t="s">
        <v>262</v>
      </c>
      <c r="D258" s="144" t="s">
        <v>263</v>
      </c>
      <c r="E258" s="143"/>
      <c r="F258" s="143"/>
      <c r="G258" s="143"/>
    </row>
    <row r="259" spans="1:4" ht="6.75" customHeight="1">
      <c r="A259" s="144"/>
      <c r="B259" s="143"/>
      <c r="C259" s="144"/>
      <c r="D259" s="144"/>
    </row>
    <row r="260" spans="2:7" ht="11.25">
      <c r="B260" s="143"/>
      <c r="C260" s="144"/>
      <c r="D260" s="144"/>
      <c r="E260" s="144" t="s">
        <v>264</v>
      </c>
      <c r="F260" s="144" t="s">
        <v>265</v>
      </c>
      <c r="G260" s="144" t="s">
        <v>266</v>
      </c>
    </row>
    <row r="261" spans="5:7" ht="11.25">
      <c r="E261" s="144"/>
      <c r="F261" s="144"/>
      <c r="G261" s="144"/>
    </row>
    <row r="262" ht="0.75" customHeight="1"/>
    <row r="263" ht="2.25" customHeight="1"/>
    <row r="264" spans="1:7" ht="11.25" customHeight="1">
      <c r="A264" s="118">
        <v>61</v>
      </c>
      <c r="B264" s="121" t="s">
        <v>327</v>
      </c>
      <c r="C264" s="120">
        <v>10849150</v>
      </c>
      <c r="D264" s="120">
        <v>10849150</v>
      </c>
      <c r="E264" s="120">
        <v>2894486.99</v>
      </c>
      <c r="F264" s="120">
        <v>12111609.98</v>
      </c>
      <c r="G264" s="120">
        <v>8679767.47</v>
      </c>
    </row>
    <row r="265" ht="0.75" customHeight="1"/>
    <row r="266" ht="2.25" customHeight="1"/>
    <row r="267" spans="1:7" ht="11.25" customHeight="1">
      <c r="A267" s="122">
        <v>62</v>
      </c>
      <c r="B267" s="123" t="s">
        <v>328</v>
      </c>
      <c r="C267" s="107">
        <v>10042500</v>
      </c>
      <c r="D267" s="107">
        <v>10042500</v>
      </c>
      <c r="E267" s="107">
        <v>2498302.17</v>
      </c>
      <c r="F267" s="107">
        <v>11168245.17</v>
      </c>
      <c r="G267" s="107">
        <v>8247529.7</v>
      </c>
    </row>
    <row r="268" ht="0.75" customHeight="1"/>
    <row r="269" ht="2.25" customHeight="1"/>
    <row r="270" spans="1:7" ht="11.25" customHeight="1">
      <c r="A270" s="122">
        <v>63</v>
      </c>
      <c r="B270" s="123" t="s">
        <v>329</v>
      </c>
      <c r="C270" s="107">
        <v>10042500</v>
      </c>
      <c r="D270" s="107">
        <v>10042500</v>
      </c>
      <c r="E270" s="107">
        <v>2498302.17</v>
      </c>
      <c r="F270" s="107">
        <v>11168245.17</v>
      </c>
      <c r="G270" s="107">
        <v>8247529.7</v>
      </c>
    </row>
    <row r="271" ht="0.75" customHeight="1"/>
    <row r="272" ht="2.25" customHeight="1"/>
    <row r="273" spans="1:7" ht="11.25" customHeight="1">
      <c r="A273" s="122">
        <v>64</v>
      </c>
      <c r="B273" s="123" t="s">
        <v>330</v>
      </c>
      <c r="C273" s="107">
        <v>10042500</v>
      </c>
      <c r="D273" s="107">
        <v>10042500</v>
      </c>
      <c r="E273" s="107">
        <v>2498302.17</v>
      </c>
      <c r="F273" s="107">
        <v>11168245.17</v>
      </c>
      <c r="G273" s="107">
        <v>8247529.7</v>
      </c>
    </row>
    <row r="274" ht="0.75" customHeight="1"/>
    <row r="275" ht="2.25" customHeight="1"/>
    <row r="276" spans="1:7" ht="11.25" customHeight="1">
      <c r="A276" s="122">
        <v>65</v>
      </c>
      <c r="B276" s="123" t="s">
        <v>271</v>
      </c>
      <c r="C276" s="107">
        <v>10042500</v>
      </c>
      <c r="D276" s="107">
        <v>10042500</v>
      </c>
      <c r="E276" s="107">
        <v>2498302.17</v>
      </c>
      <c r="F276" s="107">
        <v>11168245.17</v>
      </c>
      <c r="G276" s="107">
        <v>8247529.7</v>
      </c>
    </row>
    <row r="277" ht="0.75" customHeight="1"/>
    <row r="278" ht="2.25" customHeight="1"/>
    <row r="279" spans="1:7" ht="11.25" customHeight="1">
      <c r="A279" s="122">
        <v>66</v>
      </c>
      <c r="B279" s="123" t="s">
        <v>272</v>
      </c>
      <c r="C279" s="107">
        <v>0</v>
      </c>
      <c r="D279" s="107">
        <v>0</v>
      </c>
      <c r="E279" s="107">
        <v>0</v>
      </c>
      <c r="F279" s="107">
        <v>0</v>
      </c>
      <c r="G279" s="107">
        <v>0</v>
      </c>
    </row>
    <row r="280" ht="0.75" customHeight="1"/>
    <row r="281" ht="2.25" customHeight="1"/>
    <row r="282" spans="1:7" ht="11.25" customHeight="1">
      <c r="A282" s="122">
        <v>67</v>
      </c>
      <c r="B282" s="123" t="s">
        <v>273</v>
      </c>
      <c r="C282" s="107">
        <v>0</v>
      </c>
      <c r="D282" s="107">
        <v>0</v>
      </c>
      <c r="E282" s="107">
        <v>0</v>
      </c>
      <c r="F282" s="107">
        <v>0</v>
      </c>
      <c r="G282" s="107">
        <v>0</v>
      </c>
    </row>
    <row r="283" ht="0.75" customHeight="1"/>
    <row r="284" ht="2.25" customHeight="1"/>
    <row r="285" spans="1:7" ht="11.25" customHeight="1">
      <c r="A285" s="122">
        <v>68</v>
      </c>
      <c r="B285" s="123" t="s">
        <v>331</v>
      </c>
      <c r="C285" s="107">
        <v>0</v>
      </c>
      <c r="D285" s="107">
        <v>0</v>
      </c>
      <c r="E285" s="107">
        <v>0</v>
      </c>
      <c r="F285" s="107">
        <v>0</v>
      </c>
      <c r="G285" s="107">
        <v>0</v>
      </c>
    </row>
    <row r="286" ht="0.75" customHeight="1"/>
    <row r="287" ht="2.25" customHeight="1"/>
    <row r="288" spans="1:7" ht="11.25" customHeight="1">
      <c r="A288" s="122">
        <v>69</v>
      </c>
      <c r="B288" s="123" t="s">
        <v>271</v>
      </c>
      <c r="C288" s="107">
        <v>0</v>
      </c>
      <c r="D288" s="107">
        <v>0</v>
      </c>
      <c r="E288" s="107">
        <v>0</v>
      </c>
      <c r="F288" s="107">
        <v>0</v>
      </c>
      <c r="G288" s="107">
        <v>0</v>
      </c>
    </row>
    <row r="289" ht="0.75" customHeight="1"/>
    <row r="290" ht="2.25" customHeight="1"/>
    <row r="291" spans="1:7" ht="11.25" customHeight="1">
      <c r="A291" s="122">
        <v>70</v>
      </c>
      <c r="B291" s="123" t="s">
        <v>272</v>
      </c>
      <c r="C291" s="107">
        <v>0</v>
      </c>
      <c r="D291" s="107">
        <v>0</v>
      </c>
      <c r="E291" s="107">
        <v>0</v>
      </c>
      <c r="F291" s="107">
        <v>0</v>
      </c>
      <c r="G291" s="107">
        <v>0</v>
      </c>
    </row>
    <row r="292" ht="0.75" customHeight="1"/>
    <row r="293" ht="2.25" customHeight="1"/>
    <row r="294" spans="1:7" ht="11.25" customHeight="1">
      <c r="A294" s="122">
        <v>71</v>
      </c>
      <c r="B294" s="123" t="s">
        <v>273</v>
      </c>
      <c r="C294" s="107">
        <v>0</v>
      </c>
      <c r="D294" s="107">
        <v>0</v>
      </c>
      <c r="E294" s="107">
        <v>0</v>
      </c>
      <c r="F294" s="107">
        <v>0</v>
      </c>
      <c r="G294" s="107">
        <v>0</v>
      </c>
    </row>
    <row r="295" ht="0.75" customHeight="1"/>
    <row r="296" ht="2.25" customHeight="1"/>
    <row r="297" spans="1:7" ht="11.25" customHeight="1">
      <c r="A297" s="122">
        <v>72</v>
      </c>
      <c r="B297" s="123" t="s">
        <v>332</v>
      </c>
      <c r="C297" s="107">
        <v>0</v>
      </c>
      <c r="D297" s="107">
        <v>0</v>
      </c>
      <c r="E297" s="107">
        <v>0</v>
      </c>
      <c r="F297" s="107">
        <v>0</v>
      </c>
      <c r="G297" s="107">
        <v>0</v>
      </c>
    </row>
    <row r="298" ht="0.75" customHeight="1"/>
    <row r="299" ht="2.25" customHeight="1"/>
    <row r="300" spans="1:7" ht="11.25" customHeight="1">
      <c r="A300" s="122">
        <v>73</v>
      </c>
      <c r="B300" s="123" t="s">
        <v>333</v>
      </c>
      <c r="C300" s="107">
        <v>0</v>
      </c>
      <c r="D300" s="107">
        <v>0</v>
      </c>
      <c r="E300" s="107">
        <v>0</v>
      </c>
      <c r="F300" s="107">
        <v>0</v>
      </c>
      <c r="G300" s="107">
        <v>0</v>
      </c>
    </row>
    <row r="301" ht="0.75" customHeight="1"/>
    <row r="302" ht="2.25" customHeight="1"/>
    <row r="303" spans="1:7" ht="11.25" customHeight="1">
      <c r="A303" s="122">
        <v>74</v>
      </c>
      <c r="B303" s="123" t="s">
        <v>334</v>
      </c>
      <c r="C303" s="107">
        <v>0</v>
      </c>
      <c r="D303" s="107">
        <v>0</v>
      </c>
      <c r="E303" s="107">
        <v>0</v>
      </c>
      <c r="F303" s="107">
        <v>0</v>
      </c>
      <c r="G303" s="107">
        <v>0</v>
      </c>
    </row>
    <row r="304" ht="0.75" customHeight="1"/>
    <row r="305" ht="2.25" customHeight="1"/>
    <row r="306" spans="1:7" ht="11.25" customHeight="1">
      <c r="A306" s="122">
        <v>75</v>
      </c>
      <c r="B306" s="123" t="s">
        <v>335</v>
      </c>
      <c r="C306" s="107">
        <v>0</v>
      </c>
      <c r="D306" s="107">
        <v>0</v>
      </c>
      <c r="E306" s="107">
        <v>0</v>
      </c>
      <c r="F306" s="107">
        <v>0</v>
      </c>
      <c r="G306" s="107">
        <v>0</v>
      </c>
    </row>
    <row r="307" ht="0.75" customHeight="1"/>
    <row r="308" ht="2.25" customHeight="1"/>
    <row r="309" spans="1:7" ht="11.25" customHeight="1">
      <c r="A309" s="122">
        <v>76</v>
      </c>
      <c r="B309" s="123" t="s">
        <v>336</v>
      </c>
      <c r="C309" s="107">
        <v>806650</v>
      </c>
      <c r="D309" s="107">
        <v>806650</v>
      </c>
      <c r="E309" s="107">
        <v>396184.82</v>
      </c>
      <c r="F309" s="107">
        <v>943364.81</v>
      </c>
      <c r="G309" s="107">
        <v>432237.77</v>
      </c>
    </row>
    <row r="310" ht="0.75" customHeight="1"/>
    <row r="311" ht="2.25" customHeight="1"/>
    <row r="312" spans="1:7" ht="11.25" customHeight="1">
      <c r="A312" s="118">
        <v>77</v>
      </c>
      <c r="B312" s="121" t="s">
        <v>337</v>
      </c>
      <c r="C312" s="120">
        <v>0</v>
      </c>
      <c r="D312" s="120">
        <v>0</v>
      </c>
      <c r="E312" s="120">
        <v>0</v>
      </c>
      <c r="F312" s="120">
        <v>0</v>
      </c>
      <c r="G312" s="120">
        <v>0</v>
      </c>
    </row>
    <row r="313" ht="0.75" customHeight="1"/>
    <row r="314" ht="2.25" customHeight="1"/>
    <row r="315" spans="1:7" ht="11.25" customHeight="1">
      <c r="A315" s="122">
        <v>78</v>
      </c>
      <c r="B315" s="123" t="s">
        <v>338</v>
      </c>
      <c r="C315" s="107">
        <v>0</v>
      </c>
      <c r="D315" s="107">
        <v>0</v>
      </c>
      <c r="E315" s="107">
        <v>0</v>
      </c>
      <c r="F315" s="107">
        <v>0</v>
      </c>
      <c r="G315" s="107">
        <v>0</v>
      </c>
    </row>
    <row r="316" ht="0.75" customHeight="1"/>
    <row r="317" ht="2.25" customHeight="1"/>
    <row r="318" spans="1:7" ht="11.25" customHeight="1">
      <c r="A318" s="122">
        <v>79</v>
      </c>
      <c r="B318" s="123" t="s">
        <v>339</v>
      </c>
      <c r="C318" s="107">
        <v>0</v>
      </c>
      <c r="D318" s="107">
        <v>0</v>
      </c>
      <c r="E318" s="107">
        <v>0</v>
      </c>
      <c r="F318" s="107">
        <v>0</v>
      </c>
      <c r="G318" s="107">
        <v>0</v>
      </c>
    </row>
    <row r="319" ht="0.75" customHeight="1"/>
    <row r="320" ht="2.25" customHeight="1"/>
    <row r="321" spans="1:7" ht="11.25" customHeight="1">
      <c r="A321" s="122">
        <v>80</v>
      </c>
      <c r="B321" s="123" t="s">
        <v>340</v>
      </c>
      <c r="C321" s="107">
        <v>0</v>
      </c>
      <c r="D321" s="107">
        <v>0</v>
      </c>
      <c r="E321" s="107">
        <v>0</v>
      </c>
      <c r="F321" s="107">
        <v>0</v>
      </c>
      <c r="G321" s="107">
        <v>0</v>
      </c>
    </row>
    <row r="322" ht="0.75" customHeight="1"/>
    <row r="323" ht="2.25" customHeight="1"/>
    <row r="324" spans="1:7" ht="11.25" customHeight="1">
      <c r="A324" s="118">
        <v>81</v>
      </c>
      <c r="B324" s="121" t="s">
        <v>341</v>
      </c>
      <c r="C324" s="120">
        <v>0</v>
      </c>
      <c r="D324" s="120">
        <v>0</v>
      </c>
      <c r="E324" s="120">
        <v>0</v>
      </c>
      <c r="F324" s="120">
        <v>0</v>
      </c>
      <c r="G324" s="120">
        <v>0</v>
      </c>
    </row>
    <row r="325" ht="0.75" customHeight="1"/>
    <row r="326" ht="2.25" customHeight="1"/>
    <row r="327" spans="1:7" ht="11.25">
      <c r="A327" s="118">
        <v>82</v>
      </c>
      <c r="B327" s="145" t="s">
        <v>342</v>
      </c>
      <c r="C327" s="120">
        <v>10849150</v>
      </c>
      <c r="D327" s="120">
        <v>10849150</v>
      </c>
      <c r="E327" s="120">
        <v>2894486.99</v>
      </c>
      <c r="F327" s="120">
        <v>12111609.98</v>
      </c>
      <c r="G327" s="120">
        <v>8679767.47</v>
      </c>
    </row>
    <row r="328" ht="8.25" customHeight="1">
      <c r="B328" s="145"/>
    </row>
    <row r="330" ht="0.75" customHeight="1"/>
    <row r="331" ht="8.25" customHeight="1">
      <c r="C331" s="102"/>
    </row>
    <row r="332" ht="7.5" customHeight="1"/>
    <row r="333" spans="1:8" ht="15" customHeight="1">
      <c r="A333" s="102" t="s">
        <v>5</v>
      </c>
      <c r="B333" s="144" t="s">
        <v>343</v>
      </c>
      <c r="C333" s="144" t="s">
        <v>102</v>
      </c>
      <c r="D333" s="144" t="s">
        <v>291</v>
      </c>
      <c r="E333" s="144" t="s">
        <v>530</v>
      </c>
      <c r="F333" s="144"/>
      <c r="G333" s="144"/>
      <c r="H333" s="102"/>
    </row>
    <row r="334" spans="2:9" ht="11.25">
      <c r="B334" s="144"/>
      <c r="C334" s="144"/>
      <c r="D334" s="144"/>
      <c r="E334" s="144" t="s">
        <v>532</v>
      </c>
      <c r="F334" s="144"/>
      <c r="G334" s="144"/>
      <c r="I334" s="144"/>
    </row>
    <row r="335" spans="7:9" ht="11.25">
      <c r="G335" s="144"/>
      <c r="H335" s="144"/>
      <c r="I335" s="144"/>
    </row>
    <row r="336" spans="3:9" ht="11.25">
      <c r="C336" s="102" t="s">
        <v>344</v>
      </c>
      <c r="G336" s="144"/>
      <c r="H336" s="144"/>
      <c r="I336" s="144"/>
    </row>
    <row r="337" ht="0.75" customHeight="1"/>
    <row r="338" ht="2.25" customHeight="1"/>
    <row r="339" spans="1:9" ht="10.5" customHeight="1">
      <c r="A339" s="118">
        <v>83</v>
      </c>
      <c r="B339" s="121" t="s">
        <v>345</v>
      </c>
      <c r="C339" s="120">
        <v>20000</v>
      </c>
      <c r="D339" s="120">
        <v>20000</v>
      </c>
      <c r="E339" s="120">
        <v>0</v>
      </c>
      <c r="F339" s="120">
        <v>0</v>
      </c>
      <c r="G339" s="120">
        <v>0</v>
      </c>
      <c r="H339" s="120">
        <v>6383.66</v>
      </c>
      <c r="I339" s="120">
        <v>0</v>
      </c>
    </row>
    <row r="340" ht="0.75" customHeight="1"/>
    <row r="341" ht="0.75" customHeight="1"/>
    <row r="342" ht="2.25" customHeight="1"/>
    <row r="343" spans="1:9" ht="10.5" customHeight="1">
      <c r="A343" s="122">
        <v>84</v>
      </c>
      <c r="B343" s="123" t="s">
        <v>346</v>
      </c>
      <c r="C343" s="107">
        <v>20000</v>
      </c>
      <c r="D343" s="107">
        <v>20000</v>
      </c>
      <c r="E343" s="107">
        <v>0</v>
      </c>
      <c r="F343" s="107">
        <v>0</v>
      </c>
      <c r="G343" s="107">
        <v>0</v>
      </c>
      <c r="H343" s="107">
        <v>6383.66</v>
      </c>
      <c r="I343" s="107">
        <v>0</v>
      </c>
    </row>
    <row r="344" ht="0.75" customHeight="1"/>
    <row r="345" ht="0.75" customHeight="1"/>
    <row r="346" ht="2.25" customHeight="1"/>
    <row r="347" spans="1:9" ht="10.5" customHeight="1">
      <c r="A347" s="122">
        <v>85</v>
      </c>
      <c r="B347" s="123" t="s">
        <v>347</v>
      </c>
      <c r="C347" s="107">
        <v>0</v>
      </c>
      <c r="D347" s="107">
        <v>0</v>
      </c>
      <c r="E347" s="107">
        <v>0</v>
      </c>
      <c r="F347" s="107">
        <v>0</v>
      </c>
      <c r="G347" s="107">
        <v>0</v>
      </c>
      <c r="H347" s="107">
        <v>0</v>
      </c>
      <c r="I347" s="107">
        <v>0</v>
      </c>
    </row>
    <row r="348" ht="0.75" customHeight="1"/>
    <row r="349" ht="0.75" customHeight="1"/>
    <row r="350" ht="2.25" customHeight="1"/>
    <row r="351" spans="1:9" ht="21">
      <c r="A351" s="118">
        <v>86</v>
      </c>
      <c r="B351" s="119" t="s">
        <v>348</v>
      </c>
      <c r="C351" s="120">
        <v>20000</v>
      </c>
      <c r="D351" s="120">
        <v>20000</v>
      </c>
      <c r="E351" s="120">
        <v>0</v>
      </c>
      <c r="F351" s="120">
        <v>0</v>
      </c>
      <c r="G351" s="120">
        <v>0</v>
      </c>
      <c r="H351" s="120">
        <v>6383.66</v>
      </c>
      <c r="I351" s="120">
        <v>0</v>
      </c>
    </row>
    <row r="366" spans="2:8" ht="12.75" customHeight="1">
      <c r="B366" s="117" t="s">
        <v>484</v>
      </c>
      <c r="D366" s="128" t="s">
        <v>350</v>
      </c>
      <c r="E366" s="128"/>
      <c r="H366" s="34" t="s">
        <v>486</v>
      </c>
    </row>
    <row r="367" spans="2:8" ht="12.75" customHeight="1">
      <c r="B367" s="117" t="s">
        <v>485</v>
      </c>
      <c r="D367" s="128" t="s">
        <v>487</v>
      </c>
      <c r="E367" s="128"/>
      <c r="H367" s="34" t="s">
        <v>429</v>
      </c>
    </row>
  </sheetData>
  <sheetProtection password="CADC" sheet="1"/>
  <mergeCells count="71">
    <mergeCell ref="D366:E366"/>
    <mergeCell ref="D367:E367"/>
    <mergeCell ref="I334:I336"/>
    <mergeCell ref="H335:H336"/>
    <mergeCell ref="G260:G261"/>
    <mergeCell ref="B327:B328"/>
    <mergeCell ref="B333:B334"/>
    <mergeCell ref="C333:C334"/>
    <mergeCell ref="D333:D334"/>
    <mergeCell ref="E333:G333"/>
    <mergeCell ref="E334:F334"/>
    <mergeCell ref="G334:G336"/>
    <mergeCell ref="A258:A259"/>
    <mergeCell ref="B258:B260"/>
    <mergeCell ref="C258:C260"/>
    <mergeCell ref="D258:D260"/>
    <mergeCell ref="E260:E261"/>
    <mergeCell ref="F260:F261"/>
    <mergeCell ref="F240:F241"/>
    <mergeCell ref="B244:C244"/>
    <mergeCell ref="B247:C247"/>
    <mergeCell ref="B250:C250"/>
    <mergeCell ref="B253:C253"/>
    <mergeCell ref="E257:G258"/>
    <mergeCell ref="B230:C230"/>
    <mergeCell ref="D230:E230"/>
    <mergeCell ref="B233:C233"/>
    <mergeCell ref="D233:E233"/>
    <mergeCell ref="E237:E238"/>
    <mergeCell ref="A238:A240"/>
    <mergeCell ref="B238:C240"/>
    <mergeCell ref="D238:D240"/>
    <mergeCell ref="E240:E241"/>
    <mergeCell ref="E195:G196"/>
    <mergeCell ref="A196:A197"/>
    <mergeCell ref="B196:B198"/>
    <mergeCell ref="C196:C198"/>
    <mergeCell ref="D196:D198"/>
    <mergeCell ref="E198:E199"/>
    <mergeCell ref="F198:F199"/>
    <mergeCell ref="G198:G199"/>
    <mergeCell ref="B111:B113"/>
    <mergeCell ref="B165:B166"/>
    <mergeCell ref="B170:B171"/>
    <mergeCell ref="B179:B180"/>
    <mergeCell ref="B183:B185"/>
    <mergeCell ref="B189:B190"/>
    <mergeCell ref="B20:B21"/>
    <mergeCell ref="B105:B106"/>
    <mergeCell ref="C105:C106"/>
    <mergeCell ref="D105:D106"/>
    <mergeCell ref="E105:G105"/>
    <mergeCell ref="H105:I105"/>
    <mergeCell ref="E106:F106"/>
    <mergeCell ref="G106:G108"/>
    <mergeCell ref="I106:I108"/>
    <mergeCell ref="H107:H108"/>
    <mergeCell ref="E13:G14"/>
    <mergeCell ref="A14:A15"/>
    <mergeCell ref="B14:B16"/>
    <mergeCell ref="C14:C16"/>
    <mergeCell ref="D14:D16"/>
    <mergeCell ref="E16:E17"/>
    <mergeCell ref="F16:F17"/>
    <mergeCell ref="G16:G17"/>
    <mergeCell ref="A1:G1"/>
    <mergeCell ref="A2:G2"/>
    <mergeCell ref="A3:G3"/>
    <mergeCell ref="A5:G7"/>
    <mergeCell ref="C9:C10"/>
    <mergeCell ref="A10:B10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66" r:id="rId2"/>
  <rowBreaks count="2" manualBreakCount="2">
    <brk id="103" max="255" man="1"/>
    <brk id="25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J42" sqref="J42"/>
    </sheetView>
  </sheetViews>
  <sheetFormatPr defaultColWidth="6.8515625" defaultRowHeight="12.75" customHeight="1"/>
  <cols>
    <col min="1" max="1" width="6.00390625" style="1" customWidth="1"/>
    <col min="2" max="2" width="30.140625" style="1" bestFit="1" customWidth="1"/>
    <col min="3" max="3" width="9.7109375" style="1" bestFit="1" customWidth="1"/>
    <col min="4" max="5" width="12.28125" style="1" bestFit="1" customWidth="1"/>
    <col min="6" max="6" width="9.140625" style="1" customWidth="1"/>
    <col min="7" max="7" width="10.57421875" style="1" bestFit="1" customWidth="1"/>
    <col min="8" max="8" width="8.8515625" style="1" customWidth="1"/>
    <col min="9" max="10" width="13.28125" style="1" bestFit="1" customWidth="1"/>
    <col min="11" max="11" width="10.8515625" style="1" customWidth="1"/>
    <col min="12" max="12" width="10.00390625" style="1" bestFit="1" customWidth="1"/>
    <col min="13" max="13" width="12.28125" style="1" bestFit="1" customWidth="1"/>
    <col min="14" max="16384" width="6.8515625" style="1" customWidth="1"/>
  </cols>
  <sheetData>
    <row r="1" spans="1:13" ht="14.25" customHeight="1">
      <c r="A1" s="157" t="s">
        <v>509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4.25" customHeight="1">
      <c r="A2" s="157" t="s">
        <v>510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>
      <c r="A3" s="157" t="s">
        <v>511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ht="15"/>
    <row r="5" ht="0.75" customHeight="1"/>
    <row r="6" ht="15"/>
    <row r="7" spans="1:13" ht="12" customHeight="1">
      <c r="A7" s="156" t="s">
        <v>538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</row>
    <row r="8" spans="1:13" ht="0.75" customHeight="1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3" ht="9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</row>
    <row r="10" ht="10.5" customHeight="1"/>
    <row r="11" ht="7.5" customHeight="1"/>
    <row r="12" ht="0.75" customHeight="1"/>
    <row r="13" ht="3.75" customHeight="1"/>
    <row r="14" spans="1:13" ht="10.5" customHeight="1">
      <c r="A14" s="134" t="s">
        <v>490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</row>
    <row r="15" ht="15"/>
    <row r="16" spans="3:13" ht="8.25" customHeight="1">
      <c r="C16" s="158" t="s">
        <v>491</v>
      </c>
      <c r="D16" s="159"/>
      <c r="E16" s="159"/>
      <c r="F16" s="159"/>
      <c r="G16" s="160"/>
      <c r="H16" s="158" t="s">
        <v>492</v>
      </c>
      <c r="I16" s="159"/>
      <c r="J16" s="159"/>
      <c r="K16" s="159"/>
      <c r="L16" s="159"/>
      <c r="M16" s="160"/>
    </row>
    <row r="17" ht="6" customHeight="1">
      <c r="G17" s="55"/>
    </row>
    <row r="18" spans="1:9" ht="6.75" customHeight="1">
      <c r="A18" s="134" t="s">
        <v>5</v>
      </c>
      <c r="B18" s="134" t="s">
        <v>493</v>
      </c>
      <c r="C18" s="134" t="s">
        <v>494</v>
      </c>
      <c r="D18" s="134" t="s">
        <v>495</v>
      </c>
      <c r="G18" s="56"/>
      <c r="H18" s="134" t="s">
        <v>494</v>
      </c>
      <c r="I18" s="134" t="s">
        <v>495</v>
      </c>
    </row>
    <row r="19" spans="1:13" ht="1.5" customHeight="1">
      <c r="A19" s="134"/>
      <c r="B19" s="134"/>
      <c r="C19" s="134"/>
      <c r="D19" s="134"/>
      <c r="E19" s="134" t="s">
        <v>496</v>
      </c>
      <c r="F19" s="134" t="s">
        <v>497</v>
      </c>
      <c r="G19" s="161" t="s">
        <v>435</v>
      </c>
      <c r="H19" s="134"/>
      <c r="I19" s="134"/>
      <c r="J19" s="134" t="s">
        <v>498</v>
      </c>
      <c r="K19" s="134" t="s">
        <v>496</v>
      </c>
      <c r="L19" s="134" t="s">
        <v>497</v>
      </c>
      <c r="M19" s="134" t="s">
        <v>435</v>
      </c>
    </row>
    <row r="20" spans="3:13" ht="6.75" customHeight="1">
      <c r="C20" s="134"/>
      <c r="D20" s="134"/>
      <c r="E20" s="134"/>
      <c r="F20" s="134"/>
      <c r="G20" s="161"/>
      <c r="H20" s="134"/>
      <c r="I20" s="134"/>
      <c r="J20" s="134"/>
      <c r="K20" s="134"/>
      <c r="L20" s="134"/>
      <c r="M20" s="134"/>
    </row>
    <row r="21" spans="3:9" ht="22.5" customHeight="1">
      <c r="C21" s="134"/>
      <c r="D21" s="134"/>
      <c r="G21" s="56"/>
      <c r="H21" s="134"/>
      <c r="I21" s="134"/>
    </row>
    <row r="22" ht="2.25" customHeight="1">
      <c r="G22" s="56"/>
    </row>
    <row r="23" spans="1:13" ht="8.25" customHeight="1">
      <c r="A23" s="53">
        <v>1</v>
      </c>
      <c r="B23" s="155" t="s">
        <v>499</v>
      </c>
      <c r="C23" s="46">
        <v>0</v>
      </c>
      <c r="D23" s="46">
        <f>D27</f>
        <v>2625960.2</v>
      </c>
      <c r="E23" s="46">
        <f aca="true" t="shared" si="0" ref="E23:M23">E27</f>
        <v>1862944.04</v>
      </c>
      <c r="F23" s="46">
        <f t="shared" si="0"/>
        <v>4023.85</v>
      </c>
      <c r="G23" s="57">
        <f t="shared" si="0"/>
        <v>758992.3100000002</v>
      </c>
      <c r="H23" s="46">
        <f t="shared" si="0"/>
        <v>0</v>
      </c>
      <c r="I23" s="46">
        <f t="shared" si="0"/>
        <v>13180542.76</v>
      </c>
      <c r="J23" s="46">
        <f t="shared" si="0"/>
        <v>11663835</v>
      </c>
      <c r="K23" s="46">
        <f t="shared" si="0"/>
        <v>11663835</v>
      </c>
      <c r="L23" s="46">
        <f t="shared" si="0"/>
        <v>53194.36</v>
      </c>
      <c r="M23" s="46">
        <f t="shared" si="0"/>
        <v>1463513.3999999997</v>
      </c>
    </row>
    <row r="24" spans="2:7" ht="8.25" customHeight="1">
      <c r="B24" s="155"/>
      <c r="G24" s="56"/>
    </row>
    <row r="25" ht="2.25" customHeight="1">
      <c r="G25" s="56"/>
    </row>
    <row r="26" ht="2.25" customHeight="1">
      <c r="G26" s="56"/>
    </row>
    <row r="27" spans="1:13" ht="8.25" customHeight="1">
      <c r="A27" s="53">
        <v>2</v>
      </c>
      <c r="B27" s="45" t="s">
        <v>500</v>
      </c>
      <c r="C27" s="46">
        <v>0</v>
      </c>
      <c r="D27" s="46">
        <f>D30+D36</f>
        <v>2625960.2</v>
      </c>
      <c r="E27" s="46">
        <f>E30+E36</f>
        <v>1862944.04</v>
      </c>
      <c r="F27" s="46">
        <f>F30+F36</f>
        <v>4023.85</v>
      </c>
      <c r="G27" s="57">
        <f>G30+G36</f>
        <v>758992.3100000002</v>
      </c>
      <c r="H27" s="46">
        <f>H30+H36</f>
        <v>0</v>
      </c>
      <c r="I27" s="46">
        <f>I30+I39</f>
        <v>13180542.76</v>
      </c>
      <c r="J27" s="46">
        <f>J30+J39</f>
        <v>11663835</v>
      </c>
      <c r="K27" s="46">
        <f>K30+K39</f>
        <v>11663835</v>
      </c>
      <c r="L27" s="46">
        <f>L30+L39</f>
        <v>53194.36</v>
      </c>
      <c r="M27" s="46">
        <f>M30+M39</f>
        <v>1463513.3999999997</v>
      </c>
    </row>
    <row r="28" ht="2.25" customHeight="1">
      <c r="G28" s="56"/>
    </row>
    <row r="29" ht="2.25" customHeight="1">
      <c r="G29" s="56"/>
    </row>
    <row r="30" spans="1:13" ht="8.25" customHeight="1">
      <c r="A30" s="54">
        <v>3</v>
      </c>
      <c r="B30" s="50" t="s">
        <v>501</v>
      </c>
      <c r="C30" s="51">
        <v>0</v>
      </c>
      <c r="D30" s="51">
        <v>2512973.83</v>
      </c>
      <c r="E30" s="51">
        <v>1749957.67</v>
      </c>
      <c r="F30" s="51">
        <v>4023.85</v>
      </c>
      <c r="G30" s="58">
        <f>D30-E30-F30</f>
        <v>758992.3100000002</v>
      </c>
      <c r="H30" s="51">
        <v>0</v>
      </c>
      <c r="I30" s="51">
        <v>13044155.76</v>
      </c>
      <c r="J30" s="51">
        <v>11527448</v>
      </c>
      <c r="K30" s="51">
        <v>11527448</v>
      </c>
      <c r="L30" s="51">
        <v>53194.36</v>
      </c>
      <c r="M30" s="51">
        <f>I30-K30-L30</f>
        <v>1463513.3999999997</v>
      </c>
    </row>
    <row r="31" ht="2.25" customHeight="1">
      <c r="G31" s="56"/>
    </row>
    <row r="32" ht="2.25" customHeight="1">
      <c r="G32" s="56"/>
    </row>
    <row r="33" spans="1:13" ht="8.25" customHeight="1">
      <c r="A33" s="54">
        <v>4</v>
      </c>
      <c r="B33" s="50" t="s">
        <v>502</v>
      </c>
      <c r="C33" s="51">
        <v>0</v>
      </c>
      <c r="D33" s="51">
        <v>0</v>
      </c>
      <c r="E33" s="51">
        <v>0</v>
      </c>
      <c r="F33" s="51">
        <v>0</v>
      </c>
      <c r="G33" s="58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</row>
    <row r="34" ht="2.25" customHeight="1">
      <c r="G34" s="56"/>
    </row>
    <row r="35" ht="2.25" customHeight="1">
      <c r="G35" s="56"/>
    </row>
    <row r="36" spans="1:13" ht="8.25" customHeight="1">
      <c r="A36" s="54">
        <v>5</v>
      </c>
      <c r="B36" s="50" t="s">
        <v>503</v>
      </c>
      <c r="C36" s="51">
        <v>0</v>
      </c>
      <c r="D36" s="51">
        <v>112986.37</v>
      </c>
      <c r="E36" s="51">
        <v>112986.37</v>
      </c>
      <c r="F36" s="51">
        <v>0</v>
      </c>
      <c r="G36" s="58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</row>
    <row r="37" ht="2.25" customHeight="1">
      <c r="G37" s="56"/>
    </row>
    <row r="38" ht="2.25" customHeight="1">
      <c r="G38" s="56"/>
    </row>
    <row r="39" spans="1:13" ht="8.25" customHeight="1">
      <c r="A39" s="53">
        <v>6</v>
      </c>
      <c r="B39" s="45" t="s">
        <v>504</v>
      </c>
      <c r="C39" s="46">
        <v>0</v>
      </c>
      <c r="D39" s="46">
        <v>0</v>
      </c>
      <c r="E39" s="46">
        <v>0</v>
      </c>
      <c r="F39" s="46">
        <v>0</v>
      </c>
      <c r="G39" s="57">
        <v>0</v>
      </c>
      <c r="H39" s="46">
        <v>0</v>
      </c>
      <c r="I39" s="46">
        <v>136387</v>
      </c>
      <c r="J39" s="46">
        <v>136387</v>
      </c>
      <c r="K39" s="46">
        <v>136387</v>
      </c>
      <c r="L39" s="46">
        <v>0</v>
      </c>
      <c r="M39" s="46">
        <v>0</v>
      </c>
    </row>
    <row r="40" ht="2.25" customHeight="1">
      <c r="G40" s="56"/>
    </row>
    <row r="41" ht="2.25" customHeight="1">
      <c r="G41" s="56"/>
    </row>
    <row r="42" spans="1:13" ht="8.25" customHeight="1">
      <c r="A42" s="54">
        <v>7</v>
      </c>
      <c r="B42" s="50" t="s">
        <v>505</v>
      </c>
      <c r="C42" s="51">
        <v>0</v>
      </c>
      <c r="D42" s="51">
        <v>0</v>
      </c>
      <c r="E42" s="51">
        <v>0</v>
      </c>
      <c r="F42" s="51">
        <v>0</v>
      </c>
      <c r="G42" s="58">
        <v>0</v>
      </c>
      <c r="H42" s="51">
        <v>0</v>
      </c>
      <c r="I42" s="51">
        <v>136387</v>
      </c>
      <c r="J42" s="51">
        <v>136387</v>
      </c>
      <c r="K42" s="51">
        <v>136387</v>
      </c>
      <c r="L42" s="51">
        <v>0</v>
      </c>
      <c r="M42" s="51">
        <v>0</v>
      </c>
    </row>
    <row r="43" ht="2.25" customHeight="1">
      <c r="G43" s="56"/>
    </row>
    <row r="44" ht="2.25" customHeight="1">
      <c r="G44" s="56"/>
    </row>
    <row r="45" spans="1:13" ht="8.25" customHeight="1">
      <c r="A45" s="53">
        <v>8</v>
      </c>
      <c r="B45" s="45" t="s">
        <v>506</v>
      </c>
      <c r="C45" s="46">
        <v>0</v>
      </c>
      <c r="D45" s="46">
        <v>0</v>
      </c>
      <c r="E45" s="46">
        <v>0</v>
      </c>
      <c r="F45" s="46">
        <v>0</v>
      </c>
      <c r="G45" s="57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</row>
    <row r="46" ht="2.25" customHeight="1">
      <c r="G46" s="56"/>
    </row>
    <row r="47" ht="2.25" customHeight="1">
      <c r="G47" s="56"/>
    </row>
    <row r="48" spans="1:13" ht="8.25" customHeight="1">
      <c r="A48" s="54">
        <v>9</v>
      </c>
      <c r="B48" s="50" t="s">
        <v>500</v>
      </c>
      <c r="C48" s="51">
        <v>0</v>
      </c>
      <c r="D48" s="51">
        <v>0</v>
      </c>
      <c r="E48" s="51">
        <v>0</v>
      </c>
      <c r="F48" s="51">
        <v>0</v>
      </c>
      <c r="G48" s="58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</row>
    <row r="49" ht="2.25" customHeight="1">
      <c r="G49" s="56"/>
    </row>
    <row r="50" ht="2.25" customHeight="1">
      <c r="G50" s="56"/>
    </row>
    <row r="51" spans="1:13" ht="8.25" customHeight="1">
      <c r="A51" s="54">
        <v>10</v>
      </c>
      <c r="B51" s="50" t="s">
        <v>504</v>
      </c>
      <c r="C51" s="51">
        <v>0</v>
      </c>
      <c r="D51" s="51">
        <v>0</v>
      </c>
      <c r="E51" s="51">
        <v>0</v>
      </c>
      <c r="F51" s="51">
        <v>0</v>
      </c>
      <c r="G51" s="58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</row>
    <row r="52" ht="2.25" customHeight="1">
      <c r="G52" s="56"/>
    </row>
    <row r="53" ht="2.25" customHeight="1">
      <c r="G53" s="56"/>
    </row>
    <row r="54" spans="1:13" ht="8.25" customHeight="1">
      <c r="A54" s="53">
        <v>11</v>
      </c>
      <c r="B54" s="45" t="s">
        <v>507</v>
      </c>
      <c r="C54" s="46">
        <v>0</v>
      </c>
      <c r="D54" s="46">
        <f>D23+D45</f>
        <v>2625960.2</v>
      </c>
      <c r="E54" s="46">
        <f aca="true" t="shared" si="1" ref="E54:M54">E23+E45</f>
        <v>1862944.04</v>
      </c>
      <c r="F54" s="46">
        <f t="shared" si="1"/>
        <v>4023.85</v>
      </c>
      <c r="G54" s="57">
        <f t="shared" si="1"/>
        <v>758992.3100000002</v>
      </c>
      <c r="H54" s="46">
        <f t="shared" si="1"/>
        <v>0</v>
      </c>
      <c r="I54" s="59">
        <f>I30+I42</f>
        <v>13180542.76</v>
      </c>
      <c r="J54" s="59">
        <f>J30+J42</f>
        <v>11663835</v>
      </c>
      <c r="K54" s="59">
        <f>K30+K42</f>
        <v>11663835</v>
      </c>
      <c r="L54" s="46">
        <f t="shared" si="1"/>
        <v>53194.36</v>
      </c>
      <c r="M54" s="46">
        <f t="shared" si="1"/>
        <v>1463513.3999999997</v>
      </c>
    </row>
    <row r="55" ht="2.25" customHeight="1"/>
    <row r="56" ht="4.5" customHeight="1"/>
    <row r="57" ht="9.75" customHeight="1">
      <c r="A57" s="52"/>
    </row>
    <row r="58" ht="8.25" customHeight="1">
      <c r="A58" s="52"/>
    </row>
    <row r="59" ht="39" customHeight="1"/>
    <row r="60" spans="1:13" ht="1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</row>
    <row r="61" ht="46.5" customHeight="1"/>
    <row r="63" spans="2:12" ht="12.75" customHeight="1">
      <c r="B63" s="63" t="s">
        <v>349</v>
      </c>
      <c r="C63" s="62"/>
      <c r="D63" s="62"/>
      <c r="E63" s="62"/>
      <c r="F63" s="3" t="s">
        <v>350</v>
      </c>
      <c r="G63" s="62"/>
      <c r="H63" s="62"/>
      <c r="I63" s="62"/>
      <c r="J63" s="62"/>
      <c r="K63" s="3" t="s">
        <v>351</v>
      </c>
      <c r="L63" s="62"/>
    </row>
    <row r="64" spans="2:12" ht="12.75" customHeight="1">
      <c r="B64" s="3" t="s">
        <v>352</v>
      </c>
      <c r="C64" s="62"/>
      <c r="D64" s="62"/>
      <c r="E64" s="62"/>
      <c r="F64" s="3" t="s">
        <v>353</v>
      </c>
      <c r="G64" s="62"/>
      <c r="H64" s="62"/>
      <c r="I64" s="62"/>
      <c r="J64" s="62"/>
      <c r="K64" s="3" t="s">
        <v>354</v>
      </c>
      <c r="L64" s="62"/>
    </row>
  </sheetData>
  <sheetProtection password="CADC" sheet="1"/>
  <mergeCells count="22">
    <mergeCell ref="A1:M1"/>
    <mergeCell ref="A2:M2"/>
    <mergeCell ref="C16:G16"/>
    <mergeCell ref="H16:M16"/>
    <mergeCell ref="H18:H21"/>
    <mergeCell ref="I18:I21"/>
    <mergeCell ref="E19:E20"/>
    <mergeCell ref="F19:F20"/>
    <mergeCell ref="G19:G20"/>
    <mergeCell ref="A3:M3"/>
    <mergeCell ref="A7:M9"/>
    <mergeCell ref="A14:M14"/>
    <mergeCell ref="J19:J20"/>
    <mergeCell ref="K19:K20"/>
    <mergeCell ref="L19:L20"/>
    <mergeCell ref="M19:M20"/>
    <mergeCell ref="B23:B24"/>
    <mergeCell ref="A60:M60"/>
    <mergeCell ref="A18:A19"/>
    <mergeCell ref="B18:B19"/>
    <mergeCell ref="C18:C21"/>
    <mergeCell ref="D18:D21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D64">
      <selection activeCell="J39" sqref="J39"/>
    </sheetView>
  </sheetViews>
  <sheetFormatPr defaultColWidth="6.8515625" defaultRowHeight="12.75" customHeight="1"/>
  <cols>
    <col min="1" max="1" width="22.421875" style="1" bestFit="1" customWidth="1"/>
    <col min="2" max="13" width="13.28125" style="1" bestFit="1" customWidth="1"/>
    <col min="14" max="14" width="14.140625" style="1" bestFit="1" customWidth="1"/>
    <col min="15" max="16384" width="6.8515625" style="1" customWidth="1"/>
  </cols>
  <sheetData>
    <row r="1" spans="1:14" ht="14.2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4.2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ht="0.75" customHeight="1"/>
    <row r="5" spans="1:14" ht="12" customHeight="1">
      <c r="A5" s="138" t="s">
        <v>539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4" ht="0.7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4" ht="9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ht="10.5" customHeight="1"/>
    <row r="9" ht="8.25" customHeight="1"/>
    <row r="10" ht="2.25" customHeight="1"/>
    <row r="11" ht="2.25" customHeight="1"/>
    <row r="12" spans="1:3" ht="14.25" customHeight="1">
      <c r="A12" s="162" t="s">
        <v>355</v>
      </c>
      <c r="B12" s="162"/>
      <c r="C12" s="162"/>
    </row>
    <row r="13" spans="1:14" ht="13.5" customHeight="1">
      <c r="A13" s="2" t="s">
        <v>356</v>
      </c>
      <c r="B13" s="77">
        <v>41305</v>
      </c>
      <c r="C13" s="77">
        <v>41333</v>
      </c>
      <c r="D13" s="77">
        <v>41364</v>
      </c>
      <c r="E13" s="77">
        <v>41394</v>
      </c>
      <c r="F13" s="77">
        <v>41425</v>
      </c>
      <c r="G13" s="77">
        <v>41455</v>
      </c>
      <c r="H13" s="77">
        <v>41486</v>
      </c>
      <c r="I13" s="77">
        <v>41517</v>
      </c>
      <c r="J13" s="77">
        <v>41547</v>
      </c>
      <c r="K13" s="77">
        <v>41578</v>
      </c>
      <c r="L13" s="77">
        <v>41608</v>
      </c>
      <c r="M13" s="77">
        <v>41639</v>
      </c>
      <c r="N13" s="2" t="s">
        <v>357</v>
      </c>
    </row>
    <row r="14" ht="0.75" customHeight="1"/>
    <row r="15" ht="0.75" customHeight="1"/>
    <row r="16" spans="1:14" ht="18.75" customHeight="1">
      <c r="A16" s="61" t="s">
        <v>358</v>
      </c>
      <c r="B16" s="51">
        <v>1590592.05</v>
      </c>
      <c r="C16" s="51">
        <v>2401308.41</v>
      </c>
      <c r="D16" s="51">
        <v>10349702.75</v>
      </c>
      <c r="E16" s="51">
        <v>2621321.88</v>
      </c>
      <c r="F16" s="51">
        <v>2639638.79</v>
      </c>
      <c r="G16" s="51">
        <v>2800870</v>
      </c>
      <c r="H16" s="51">
        <v>2879142.31</v>
      </c>
      <c r="I16" s="51">
        <v>4612029.91</v>
      </c>
      <c r="J16" s="51">
        <v>3024623.64</v>
      </c>
      <c r="K16" s="51">
        <v>2987772.83</v>
      </c>
      <c r="L16" s="51">
        <v>2943569.23</v>
      </c>
      <c r="M16" s="51">
        <v>3873444.72</v>
      </c>
      <c r="N16" s="51">
        <v>42724016.52</v>
      </c>
    </row>
    <row r="17" ht="1.5" customHeight="1"/>
    <row r="18" ht="0.75" customHeight="1"/>
    <row r="19" spans="1:14" ht="18.75" customHeight="1">
      <c r="A19" s="61" t="s">
        <v>359</v>
      </c>
      <c r="B19" s="51">
        <v>666682.25</v>
      </c>
      <c r="C19" s="51">
        <v>521675.68</v>
      </c>
      <c r="D19" s="51">
        <v>843337.6</v>
      </c>
      <c r="E19" s="51">
        <v>1210437.5</v>
      </c>
      <c r="F19" s="51">
        <v>739889</v>
      </c>
      <c r="G19" s="51">
        <v>722878.46</v>
      </c>
      <c r="H19" s="51">
        <v>755702.35</v>
      </c>
      <c r="I19" s="51">
        <v>769904.08</v>
      </c>
      <c r="J19" s="51">
        <v>746653.0700000001</v>
      </c>
      <c r="K19" s="51">
        <v>728136.13</v>
      </c>
      <c r="L19" s="51">
        <v>750284.24</v>
      </c>
      <c r="M19" s="51">
        <v>1310609.47</v>
      </c>
      <c r="N19" s="51">
        <v>9766189.83</v>
      </c>
    </row>
    <row r="20" ht="1.5" customHeight="1"/>
    <row r="21" ht="0.75" customHeight="1"/>
    <row r="22" spans="1:14" ht="18.75" customHeight="1">
      <c r="A22" s="61" t="s">
        <v>360</v>
      </c>
      <c r="B22" s="51">
        <v>380748.69</v>
      </c>
      <c r="C22" s="51">
        <v>-232053.73</v>
      </c>
      <c r="D22" s="51">
        <v>-276304.97000000003</v>
      </c>
      <c r="E22" s="51">
        <v>658562.97</v>
      </c>
      <c r="F22" s="51">
        <v>-754193.4400000001</v>
      </c>
      <c r="G22" s="51">
        <v>-362229.32</v>
      </c>
      <c r="H22" s="51">
        <v>341953.22000000003</v>
      </c>
      <c r="I22" s="51">
        <v>-1021518.85</v>
      </c>
      <c r="J22" s="51">
        <v>501826.35000000003</v>
      </c>
      <c r="K22" s="51">
        <v>634763.58</v>
      </c>
      <c r="L22" s="51">
        <v>-1031698.86</v>
      </c>
      <c r="M22" s="51">
        <v>810869.04</v>
      </c>
      <c r="N22" s="51">
        <v>-349275.32</v>
      </c>
    </row>
    <row r="23" ht="1.5" customHeight="1"/>
    <row r="24" ht="0.75" customHeight="1"/>
    <row r="25" spans="1:14" ht="18.75" customHeight="1">
      <c r="A25" s="61" t="s">
        <v>361</v>
      </c>
      <c r="B25" s="51">
        <v>34792.73</v>
      </c>
      <c r="C25" s="51">
        <v>33818.92</v>
      </c>
      <c r="D25" s="51">
        <v>35368.29</v>
      </c>
      <c r="E25" s="51">
        <v>38010.85</v>
      </c>
      <c r="F25" s="51">
        <v>50338.83</v>
      </c>
      <c r="G25" s="51">
        <v>44768.75</v>
      </c>
      <c r="H25" s="51">
        <v>53572.450000000004</v>
      </c>
      <c r="I25" s="51">
        <v>50880.55</v>
      </c>
      <c r="J25" s="51">
        <v>52320.05</v>
      </c>
      <c r="K25" s="51">
        <v>42105.64</v>
      </c>
      <c r="L25" s="51">
        <v>46047.78</v>
      </c>
      <c r="M25" s="51">
        <v>40505.3</v>
      </c>
      <c r="N25" s="51">
        <v>522530.14</v>
      </c>
    </row>
    <row r="26" ht="1.5" customHeight="1"/>
    <row r="27" ht="0.75" customHeight="1"/>
    <row r="28" spans="1:14" ht="18.75" customHeight="1">
      <c r="A28" s="61" t="s">
        <v>362</v>
      </c>
      <c r="B28" s="51">
        <v>19652500.63</v>
      </c>
      <c r="C28" s="51">
        <v>16533528.07</v>
      </c>
      <c r="D28" s="51">
        <v>14854740.64</v>
      </c>
      <c r="E28" s="51">
        <v>15644797.18</v>
      </c>
      <c r="F28" s="51">
        <v>14355957.92</v>
      </c>
      <c r="G28" s="51">
        <v>17348640.15</v>
      </c>
      <c r="H28" s="51">
        <v>15351362.64</v>
      </c>
      <c r="I28" s="51">
        <v>12958916.26</v>
      </c>
      <c r="J28" s="51">
        <v>15684365.65</v>
      </c>
      <c r="K28" s="51">
        <v>15401766.73</v>
      </c>
      <c r="L28" s="51">
        <v>14740633.94</v>
      </c>
      <c r="M28" s="51">
        <v>17759640.11</v>
      </c>
      <c r="N28" s="51">
        <v>190286849.92000002</v>
      </c>
    </row>
    <row r="29" ht="1.5" customHeight="1"/>
    <row r="30" ht="0.75" customHeight="1"/>
    <row r="31" spans="1:14" ht="18.75" customHeight="1">
      <c r="A31" s="61" t="s">
        <v>363</v>
      </c>
      <c r="B31" s="51">
        <v>562212.5</v>
      </c>
      <c r="C31" s="51">
        <v>493643.97000000003</v>
      </c>
      <c r="D31" s="51">
        <v>442524.43</v>
      </c>
      <c r="E31" s="51">
        <v>812236.0800000001</v>
      </c>
      <c r="F31" s="51">
        <v>545108.46</v>
      </c>
      <c r="G31" s="51">
        <v>482488.77</v>
      </c>
      <c r="H31" s="51">
        <v>706444.18</v>
      </c>
      <c r="I31" s="51">
        <v>769384.05</v>
      </c>
      <c r="J31" s="51">
        <v>821651.6</v>
      </c>
      <c r="K31" s="51">
        <v>579729.64</v>
      </c>
      <c r="L31" s="51">
        <v>547358.3</v>
      </c>
      <c r="M31" s="51">
        <v>1268916.36</v>
      </c>
      <c r="N31" s="51">
        <v>8031698.34</v>
      </c>
    </row>
    <row r="32" ht="1.5" customHeight="1"/>
    <row r="33" ht="0.75" customHeight="1"/>
    <row r="34" spans="1:14" ht="18.75" customHeight="1">
      <c r="A34" s="60" t="s">
        <v>364</v>
      </c>
      <c r="B34" s="46">
        <v>22887528.85</v>
      </c>
      <c r="C34" s="46">
        <v>19751921.32</v>
      </c>
      <c r="D34" s="46">
        <v>26249368.740000002</v>
      </c>
      <c r="E34" s="46">
        <v>20985366.46</v>
      </c>
      <c r="F34" s="46">
        <v>17576739.56</v>
      </c>
      <c r="G34" s="46">
        <v>21037416.81</v>
      </c>
      <c r="H34" s="46">
        <v>20088177.150000002</v>
      </c>
      <c r="I34" s="46">
        <v>18139596</v>
      </c>
      <c r="J34" s="46">
        <v>20831440.36</v>
      </c>
      <c r="K34" s="46">
        <v>20374274.55</v>
      </c>
      <c r="L34" s="46">
        <v>17996194.63</v>
      </c>
      <c r="M34" s="46">
        <v>25063985</v>
      </c>
      <c r="N34" s="46">
        <v>250982009.43</v>
      </c>
    </row>
    <row r="35" ht="1.5" customHeight="1"/>
    <row r="36" ht="6" customHeight="1"/>
    <row r="37" ht="2.25" customHeight="1"/>
    <row r="38" spans="1:3" ht="14.25" customHeight="1">
      <c r="A38" s="162" t="s">
        <v>365</v>
      </c>
      <c r="B38" s="162"/>
      <c r="C38" s="162"/>
    </row>
    <row r="39" spans="1:14" ht="13.5" customHeight="1">
      <c r="A39" s="2" t="s">
        <v>356</v>
      </c>
      <c r="B39" s="77">
        <v>41305</v>
      </c>
      <c r="C39" s="77">
        <v>41333</v>
      </c>
      <c r="D39" s="77">
        <v>41364</v>
      </c>
      <c r="E39" s="77">
        <v>41394</v>
      </c>
      <c r="F39" s="77">
        <v>41425</v>
      </c>
      <c r="G39" s="77">
        <v>41455</v>
      </c>
      <c r="H39" s="77">
        <v>41486</v>
      </c>
      <c r="I39" s="77">
        <v>41517</v>
      </c>
      <c r="J39" s="77">
        <v>41547</v>
      </c>
      <c r="K39" s="77">
        <v>41578</v>
      </c>
      <c r="L39" s="77">
        <v>41608</v>
      </c>
      <c r="M39" s="77">
        <v>41639</v>
      </c>
      <c r="N39" s="2" t="s">
        <v>357</v>
      </c>
    </row>
    <row r="40" ht="0.75" customHeight="1"/>
    <row r="41" ht="0.75" customHeight="1"/>
    <row r="42" spans="1:14" ht="18.75" customHeight="1">
      <c r="A42" s="61" t="s">
        <v>366</v>
      </c>
      <c r="B42" s="51">
        <v>500614.3</v>
      </c>
      <c r="C42" s="51">
        <v>521675.68</v>
      </c>
      <c r="D42" s="51">
        <v>524240.85000000003</v>
      </c>
      <c r="E42" s="51">
        <v>1044210.13</v>
      </c>
      <c r="F42" s="51">
        <v>573587.89</v>
      </c>
      <c r="G42" s="51">
        <v>558954.76</v>
      </c>
      <c r="H42" s="51">
        <v>600148.59</v>
      </c>
      <c r="I42" s="51">
        <v>593701.43</v>
      </c>
      <c r="J42" s="51">
        <v>577581.37</v>
      </c>
      <c r="K42" s="51">
        <v>565606.65</v>
      </c>
      <c r="L42" s="51">
        <v>572643.56</v>
      </c>
      <c r="M42" s="51">
        <v>1147802.69</v>
      </c>
      <c r="N42" s="51">
        <v>7780767.9</v>
      </c>
    </row>
    <row r="43" ht="1.5" customHeight="1"/>
    <row r="44" ht="0.75" customHeight="1"/>
    <row r="45" spans="1:14" ht="8.25" customHeight="1">
      <c r="A45" s="163" t="s">
        <v>367</v>
      </c>
      <c r="B45" s="164">
        <v>0</v>
      </c>
      <c r="C45" s="164">
        <v>0</v>
      </c>
      <c r="D45" s="164">
        <v>0</v>
      </c>
      <c r="E45" s="164">
        <v>0</v>
      </c>
      <c r="F45" s="164">
        <v>0</v>
      </c>
      <c r="G45" s="164">
        <v>0</v>
      </c>
      <c r="H45" s="164">
        <v>0</v>
      </c>
      <c r="I45" s="164">
        <v>0</v>
      </c>
      <c r="J45" s="164">
        <v>0</v>
      </c>
      <c r="K45" s="164">
        <v>0</v>
      </c>
      <c r="L45" s="164">
        <v>0</v>
      </c>
      <c r="M45" s="164">
        <v>0</v>
      </c>
      <c r="N45" s="164">
        <v>0</v>
      </c>
    </row>
    <row r="46" spans="1:14" ht="10.5" customHeight="1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</row>
    <row r="47" ht="1.5" customHeight="1"/>
    <row r="48" ht="0.75" customHeight="1"/>
    <row r="49" spans="1:14" ht="18.75" customHeight="1">
      <c r="A49" s="61" t="s">
        <v>368</v>
      </c>
      <c r="B49" s="51">
        <v>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</row>
    <row r="50" ht="1.5" customHeight="1"/>
    <row r="51" ht="0.75" customHeight="1"/>
    <row r="52" spans="1:14" ht="18.75" customHeight="1">
      <c r="A52" s="61" t="s">
        <v>369</v>
      </c>
      <c r="B52" s="51">
        <v>2579102.37</v>
      </c>
      <c r="C52" s="51">
        <v>2071608.1400000001</v>
      </c>
      <c r="D52" s="51">
        <v>1730443.08</v>
      </c>
      <c r="E52" s="51">
        <v>1780189.92</v>
      </c>
      <c r="F52" s="51">
        <v>1633592.17</v>
      </c>
      <c r="G52" s="51">
        <v>1993064.3800000001</v>
      </c>
      <c r="H52" s="51">
        <v>1674802.79</v>
      </c>
      <c r="I52" s="51">
        <v>1507294.45</v>
      </c>
      <c r="J52" s="51">
        <v>1627627.31</v>
      </c>
      <c r="K52" s="51">
        <v>1698193.6600000001</v>
      </c>
      <c r="L52" s="51">
        <v>1634989.3</v>
      </c>
      <c r="M52" s="51">
        <v>1968906.76</v>
      </c>
      <c r="N52" s="51">
        <v>21899814.330000002</v>
      </c>
    </row>
    <row r="53" ht="1.5" customHeight="1"/>
    <row r="54" ht="0.75" customHeight="1"/>
    <row r="55" spans="1:14" ht="18.75" customHeight="1">
      <c r="A55" s="60" t="s">
        <v>370</v>
      </c>
      <c r="B55" s="46">
        <v>3079716.67</v>
      </c>
      <c r="C55" s="46">
        <v>2593283.82</v>
      </c>
      <c r="D55" s="46">
        <v>2254683.93</v>
      </c>
      <c r="E55" s="46">
        <v>2824400.0500000003</v>
      </c>
      <c r="F55" s="46">
        <v>2207180.06</v>
      </c>
      <c r="G55" s="46">
        <v>2552019.14</v>
      </c>
      <c r="H55" s="46">
        <v>2274951.38</v>
      </c>
      <c r="I55" s="46">
        <v>2100995.88</v>
      </c>
      <c r="J55" s="46">
        <v>2205208.68</v>
      </c>
      <c r="K55" s="46">
        <v>2263800.31</v>
      </c>
      <c r="L55" s="46">
        <v>2207632.86</v>
      </c>
      <c r="M55" s="46">
        <v>3116709.45</v>
      </c>
      <c r="N55" s="46">
        <v>29680582.23</v>
      </c>
    </row>
    <row r="56" ht="1.5" customHeight="1"/>
    <row r="57" ht="6" customHeight="1"/>
    <row r="58" ht="2.25" customHeight="1"/>
    <row r="59" spans="1:3" ht="14.25" customHeight="1">
      <c r="A59" s="162" t="s">
        <v>371</v>
      </c>
      <c r="B59" s="162"/>
      <c r="C59" s="162"/>
    </row>
    <row r="60" spans="1:14" ht="13.5" customHeight="1">
      <c r="A60" s="2" t="s">
        <v>356</v>
      </c>
      <c r="B60" s="77">
        <v>41305</v>
      </c>
      <c r="C60" s="77">
        <v>41333</v>
      </c>
      <c r="D60" s="77">
        <v>41364</v>
      </c>
      <c r="E60" s="77">
        <v>41394</v>
      </c>
      <c r="F60" s="77">
        <v>41425</v>
      </c>
      <c r="G60" s="77">
        <v>41455</v>
      </c>
      <c r="H60" s="77">
        <v>41486</v>
      </c>
      <c r="I60" s="77">
        <v>41517</v>
      </c>
      <c r="J60" s="77">
        <v>41547</v>
      </c>
      <c r="K60" s="77">
        <v>41578</v>
      </c>
      <c r="L60" s="77">
        <v>41608</v>
      </c>
      <c r="M60" s="77">
        <v>41639</v>
      </c>
      <c r="N60" s="2" t="s">
        <v>357</v>
      </c>
    </row>
    <row r="61" ht="0.75" customHeight="1"/>
    <row r="62" ht="0.75" customHeight="1"/>
    <row r="63" spans="1:14" ht="18.75" customHeight="1">
      <c r="A63" s="61" t="s">
        <v>372</v>
      </c>
      <c r="B63" s="51">
        <v>4918007.2700000005</v>
      </c>
      <c r="C63" s="51">
        <v>3836546.87</v>
      </c>
      <c r="D63" s="51">
        <v>3721631.15</v>
      </c>
      <c r="E63" s="51">
        <v>4176919.72</v>
      </c>
      <c r="F63" s="51">
        <v>3283480.45</v>
      </c>
      <c r="G63" s="51">
        <v>5012775.28</v>
      </c>
      <c r="H63" s="51">
        <v>4142455.27</v>
      </c>
      <c r="I63" s="51">
        <v>3257411.0500000003</v>
      </c>
      <c r="J63" s="51">
        <v>3803167.67</v>
      </c>
      <c r="K63" s="51">
        <v>4083646.11</v>
      </c>
      <c r="L63" s="51">
        <v>3545485.68</v>
      </c>
      <c r="M63" s="51">
        <v>4027711.6</v>
      </c>
      <c r="N63" s="51">
        <v>47809238.12</v>
      </c>
    </row>
    <row r="64" ht="1.5" customHeight="1"/>
    <row r="65" ht="0.75" customHeight="1"/>
    <row r="66" spans="1:14" ht="18.75" customHeight="1">
      <c r="A66" s="61" t="s">
        <v>373</v>
      </c>
      <c r="B66" s="51">
        <v>2579102.37</v>
      </c>
      <c r="C66" s="51">
        <v>2071608.1400000001</v>
      </c>
      <c r="D66" s="51">
        <v>1730443.08</v>
      </c>
      <c r="E66" s="51">
        <v>1780189.92</v>
      </c>
      <c r="F66" s="51">
        <v>1633592.17</v>
      </c>
      <c r="G66" s="51">
        <v>1993064.3800000001</v>
      </c>
      <c r="H66" s="51">
        <v>1674802.79</v>
      </c>
      <c r="I66" s="51">
        <v>1507294.45</v>
      </c>
      <c r="J66" s="51">
        <v>1627627.31</v>
      </c>
      <c r="K66" s="51">
        <v>1698193.6600000001</v>
      </c>
      <c r="L66" s="51">
        <v>1634989.3</v>
      </c>
      <c r="M66" s="51">
        <v>1968906.76</v>
      </c>
      <c r="N66" s="51">
        <v>21899814.330000002</v>
      </c>
    </row>
    <row r="67" ht="1.5" customHeight="1"/>
    <row r="68" ht="6" customHeight="1"/>
    <row r="69" ht="0.75" customHeight="1"/>
    <row r="70" ht="0.75" customHeight="1"/>
    <row r="71" spans="1:14" ht="18.75" customHeight="1">
      <c r="A71" s="60" t="s">
        <v>374</v>
      </c>
      <c r="B71" s="46">
        <v>19807812.18</v>
      </c>
      <c r="C71" s="46">
        <v>17158637.5</v>
      </c>
      <c r="D71" s="46">
        <v>23994684.81</v>
      </c>
      <c r="E71" s="46">
        <v>18160966.41</v>
      </c>
      <c r="F71" s="46">
        <v>15369559.5</v>
      </c>
      <c r="G71" s="46">
        <v>18485397.67</v>
      </c>
      <c r="H71" s="46">
        <v>17813225.77</v>
      </c>
      <c r="I71" s="46">
        <v>16038600.120000001</v>
      </c>
      <c r="J71" s="46">
        <v>18626231.68</v>
      </c>
      <c r="K71" s="46">
        <v>18110474.240000002</v>
      </c>
      <c r="L71" s="46">
        <v>15788561.77</v>
      </c>
      <c r="M71" s="46">
        <v>21947275.55</v>
      </c>
      <c r="N71" s="46">
        <v>221301427.20000002</v>
      </c>
    </row>
    <row r="72" ht="6" customHeight="1"/>
    <row r="82" spans="1:11" ht="12.75" customHeight="1">
      <c r="A82" s="165" t="s">
        <v>349</v>
      </c>
      <c r="B82" s="165"/>
      <c r="C82" s="62"/>
      <c r="D82" s="62"/>
      <c r="F82" s="3" t="s">
        <v>350</v>
      </c>
      <c r="G82" s="62"/>
      <c r="H82" s="62"/>
      <c r="I82" s="62"/>
      <c r="K82" s="3" t="s">
        <v>351</v>
      </c>
    </row>
    <row r="83" spans="1:11" ht="12.75" customHeight="1">
      <c r="A83" s="3" t="s">
        <v>540</v>
      </c>
      <c r="B83" s="62"/>
      <c r="C83" s="62"/>
      <c r="D83" s="62"/>
      <c r="F83" s="3" t="s">
        <v>353</v>
      </c>
      <c r="G83" s="62"/>
      <c r="H83" s="62"/>
      <c r="I83" s="62"/>
      <c r="K83" s="3" t="s">
        <v>354</v>
      </c>
    </row>
  </sheetData>
  <sheetProtection password="CADC" sheet="1"/>
  <mergeCells count="22">
    <mergeCell ref="M45:M46"/>
    <mergeCell ref="N45:N46"/>
    <mergeCell ref="A59:C59"/>
    <mergeCell ref="A82:B82"/>
    <mergeCell ref="G45:G46"/>
    <mergeCell ref="H45:H46"/>
    <mergeCell ref="I45:I46"/>
    <mergeCell ref="J45:J46"/>
    <mergeCell ref="K45:K46"/>
    <mergeCell ref="L45:L46"/>
    <mergeCell ref="A45:A46"/>
    <mergeCell ref="B45:B46"/>
    <mergeCell ref="C45:C46"/>
    <mergeCell ref="D45:D46"/>
    <mergeCell ref="E45:E46"/>
    <mergeCell ref="F45:F46"/>
    <mergeCell ref="A1:N1"/>
    <mergeCell ref="A2:N2"/>
    <mergeCell ref="A3:N3"/>
    <mergeCell ref="A5:N7"/>
    <mergeCell ref="A12:C12"/>
    <mergeCell ref="A38:C3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9"/>
  <sheetViews>
    <sheetView zoomScale="120" zoomScaleNormal="120" zoomScalePageLayoutView="0" workbookViewId="0" topLeftCell="A1">
      <selection activeCell="I206" sqref="I206"/>
    </sheetView>
  </sheetViews>
  <sheetFormatPr defaultColWidth="6.8515625" defaultRowHeight="12.75" customHeight="1"/>
  <cols>
    <col min="1" max="1" width="5.140625" style="1" customWidth="1"/>
    <col min="2" max="2" width="36.140625" style="1" customWidth="1"/>
    <col min="3" max="3" width="14.28125" style="1" bestFit="1" customWidth="1"/>
    <col min="4" max="4" width="10.7109375" style="1" customWidth="1"/>
    <col min="5" max="5" width="11.140625" style="1" bestFit="1" customWidth="1"/>
    <col min="6" max="6" width="12.00390625" style="1" customWidth="1"/>
    <col min="7" max="7" width="12.57421875" style="1" customWidth="1"/>
    <col min="8" max="8" width="15.00390625" style="1" customWidth="1"/>
    <col min="9" max="16384" width="6.8515625" style="1" customWidth="1"/>
  </cols>
  <sheetData>
    <row r="1" spans="1:6" ht="14.25" customHeight="1">
      <c r="A1" s="174" t="s">
        <v>0</v>
      </c>
      <c r="B1" s="174"/>
      <c r="C1" s="174"/>
      <c r="D1" s="174"/>
      <c r="E1" s="174"/>
      <c r="F1" s="174"/>
    </row>
    <row r="2" spans="1:6" ht="14.25" customHeight="1">
      <c r="A2" s="175" t="s">
        <v>1</v>
      </c>
      <c r="B2" s="175"/>
      <c r="C2" s="175"/>
      <c r="D2" s="175"/>
      <c r="E2" s="175"/>
      <c r="F2" s="175"/>
    </row>
    <row r="3" spans="1:6" ht="15" customHeight="1">
      <c r="A3" s="176" t="s">
        <v>2</v>
      </c>
      <c r="B3" s="176"/>
      <c r="C3" s="176"/>
      <c r="D3" s="176"/>
      <c r="E3" s="176"/>
      <c r="F3" s="176"/>
    </row>
    <row r="4" ht="0.75" customHeight="1"/>
    <row r="5" spans="1:6" ht="12" customHeight="1">
      <c r="A5" s="177" t="s">
        <v>541</v>
      </c>
      <c r="B5" s="177"/>
      <c r="C5" s="177"/>
      <c r="D5" s="177"/>
      <c r="E5" s="177"/>
      <c r="F5" s="177"/>
    </row>
    <row r="6" spans="1:6" ht="0.75" customHeight="1">
      <c r="A6" s="177"/>
      <c r="B6" s="177"/>
      <c r="C6" s="177"/>
      <c r="D6" s="177"/>
      <c r="E6" s="177"/>
      <c r="F6" s="177"/>
    </row>
    <row r="7" spans="1:6" ht="9" customHeight="1">
      <c r="A7" s="177"/>
      <c r="B7" s="177"/>
      <c r="C7" s="177"/>
      <c r="D7" s="177"/>
      <c r="E7" s="177"/>
      <c r="F7" s="177"/>
    </row>
    <row r="8" ht="10.5" customHeight="1"/>
    <row r="9" ht="8.25" customHeight="1"/>
    <row r="10" ht="3.75" customHeight="1"/>
    <row r="11" spans="1:3" ht="10.5" customHeight="1">
      <c r="A11" s="178" t="s">
        <v>377</v>
      </c>
      <c r="B11" s="178"/>
      <c r="C11" s="78"/>
    </row>
    <row r="12" ht="0.75" customHeight="1"/>
    <row r="14" spans="4:6" ht="6.75" customHeight="1">
      <c r="D14" s="179" t="s">
        <v>378</v>
      </c>
      <c r="E14" s="179"/>
      <c r="F14" s="179"/>
    </row>
    <row r="15" spans="1:6" ht="6.75" customHeight="1">
      <c r="A15" s="167" t="s">
        <v>5</v>
      </c>
      <c r="B15" s="180" t="s">
        <v>379</v>
      </c>
      <c r="C15" s="167" t="s">
        <v>263</v>
      </c>
      <c r="D15" s="179"/>
      <c r="E15" s="179"/>
      <c r="F15" s="179"/>
    </row>
    <row r="16" spans="1:6" ht="1.5" customHeight="1">
      <c r="A16" s="167"/>
      <c r="B16" s="180"/>
      <c r="C16" s="167"/>
      <c r="D16" s="167" t="s">
        <v>264</v>
      </c>
      <c r="E16" s="167" t="s">
        <v>265</v>
      </c>
      <c r="F16" s="167" t="s">
        <v>266</v>
      </c>
    </row>
    <row r="17" spans="3:6" ht="18" customHeight="1">
      <c r="C17" s="167"/>
      <c r="D17" s="167"/>
      <c r="E17" s="167"/>
      <c r="F17" s="167"/>
    </row>
    <row r="18" ht="0.75" customHeight="1"/>
    <row r="19" ht="2.25" customHeight="1"/>
    <row r="20" spans="1:6" ht="11.25" customHeight="1">
      <c r="A20" s="81">
        <v>1</v>
      </c>
      <c r="B20" s="80" t="s">
        <v>380</v>
      </c>
      <c r="C20" s="82">
        <v>246434240</v>
      </c>
      <c r="D20" s="82">
        <f>D23+D41+D50+D59+D74</f>
        <v>42571600.38</v>
      </c>
      <c r="E20" s="82">
        <f>E23+E41+E50+E59+E74</f>
        <v>241543080.4</v>
      </c>
      <c r="F20" s="82">
        <v>213515977.19</v>
      </c>
    </row>
    <row r="21" ht="0.75" customHeight="1"/>
    <row r="22" ht="2.25" customHeight="1"/>
    <row r="23" spans="1:6" ht="11.25" customHeight="1">
      <c r="A23" s="83">
        <v>2</v>
      </c>
      <c r="B23" s="84" t="s">
        <v>381</v>
      </c>
      <c r="C23" s="85">
        <v>40970965</v>
      </c>
      <c r="D23" s="85">
        <v>6817013.95</v>
      </c>
      <c r="E23" s="85">
        <v>42724016.52</v>
      </c>
      <c r="F23" s="85">
        <v>37393089.59</v>
      </c>
    </row>
    <row r="24" ht="0.75" customHeight="1"/>
    <row r="25" ht="2.25" customHeight="1"/>
    <row r="26" spans="1:6" ht="11.25" customHeight="1">
      <c r="A26" s="83">
        <v>3</v>
      </c>
      <c r="B26" s="84" t="s">
        <v>382</v>
      </c>
      <c r="C26" s="85">
        <v>15279100</v>
      </c>
      <c r="D26" s="85">
        <v>1815169.56</v>
      </c>
      <c r="E26" s="85">
        <v>16130234.18</v>
      </c>
      <c r="F26" s="85">
        <v>14196822.790000001</v>
      </c>
    </row>
    <row r="27" ht="0.75" customHeight="1"/>
    <row r="28" ht="2.25" customHeight="1"/>
    <row r="29" spans="1:6" ht="11.25" customHeight="1">
      <c r="A29" s="83">
        <v>4</v>
      </c>
      <c r="B29" s="84" t="s">
        <v>383</v>
      </c>
      <c r="C29" s="85">
        <v>16523425</v>
      </c>
      <c r="D29" s="85">
        <v>3101734.89</v>
      </c>
      <c r="E29" s="85">
        <v>15791933.84</v>
      </c>
      <c r="F29" s="85">
        <v>14613389.56</v>
      </c>
    </row>
    <row r="30" ht="0.75" customHeight="1"/>
    <row r="31" ht="2.25" customHeight="1"/>
    <row r="32" spans="1:6" ht="11.25" customHeight="1">
      <c r="A32" s="83">
        <v>5</v>
      </c>
      <c r="B32" s="84" t="s">
        <v>384</v>
      </c>
      <c r="C32" s="85">
        <v>3200000</v>
      </c>
      <c r="D32" s="85">
        <v>614314.46</v>
      </c>
      <c r="E32" s="85">
        <v>4830568.08</v>
      </c>
      <c r="F32" s="85">
        <v>3113639</v>
      </c>
    </row>
    <row r="33" ht="0.75" customHeight="1"/>
    <row r="34" ht="2.25" customHeight="1"/>
    <row r="35" spans="1:6" ht="11.25" customHeight="1">
      <c r="A35" s="83">
        <v>6</v>
      </c>
      <c r="B35" s="84" t="s">
        <v>385</v>
      </c>
      <c r="C35" s="85">
        <v>3556350</v>
      </c>
      <c r="D35" s="85">
        <v>1046957.36</v>
      </c>
      <c r="E35" s="85">
        <v>4014386.98</v>
      </c>
      <c r="F35" s="85">
        <v>3631963.21</v>
      </c>
    </row>
    <row r="36" ht="0.75" customHeight="1"/>
    <row r="37" ht="2.25" customHeight="1"/>
    <row r="38" spans="1:6" ht="11.25" customHeight="1">
      <c r="A38" s="83">
        <v>7</v>
      </c>
      <c r="B38" s="84" t="s">
        <v>386</v>
      </c>
      <c r="C38" s="85">
        <v>2412090</v>
      </c>
      <c r="D38" s="85">
        <v>238837.68</v>
      </c>
      <c r="E38" s="85">
        <v>1956893.44</v>
      </c>
      <c r="F38" s="85">
        <v>1837275.03</v>
      </c>
    </row>
    <row r="39" ht="0.75" customHeight="1"/>
    <row r="40" ht="2.25" customHeight="1"/>
    <row r="41" spans="1:6" ht="11.25" customHeight="1">
      <c r="A41" s="83">
        <v>8</v>
      </c>
      <c r="B41" s="84" t="s">
        <v>387</v>
      </c>
      <c r="C41" s="85">
        <v>19107600</v>
      </c>
      <c r="D41" s="85">
        <v>4559195.88</v>
      </c>
      <c r="E41" s="85">
        <v>20934435</v>
      </c>
      <c r="F41" s="85">
        <v>17748931.19</v>
      </c>
    </row>
    <row r="42" ht="0.75" customHeight="1"/>
    <row r="43" ht="2.25" customHeight="1"/>
    <row r="44" spans="1:6" ht="11.25" customHeight="1">
      <c r="A44" s="83">
        <v>9</v>
      </c>
      <c r="B44" s="84" t="s">
        <v>388</v>
      </c>
      <c r="C44" s="85">
        <v>17227600</v>
      </c>
      <c r="D44" s="85">
        <v>4218748.42</v>
      </c>
      <c r="E44" s="85">
        <v>18949013.07</v>
      </c>
      <c r="F44" s="85">
        <v>15910904.86</v>
      </c>
    </row>
    <row r="45" ht="0.75" customHeight="1"/>
    <row r="46" ht="2.25" customHeight="1"/>
    <row r="47" spans="1:6" ht="11.25" customHeight="1">
      <c r="A47" s="83">
        <v>10</v>
      </c>
      <c r="B47" s="84" t="s">
        <v>275</v>
      </c>
      <c r="C47" s="85">
        <v>1880000</v>
      </c>
      <c r="D47" s="85">
        <v>340447.46</v>
      </c>
      <c r="E47" s="85">
        <v>1985421.93</v>
      </c>
      <c r="F47" s="85">
        <v>1838026.33</v>
      </c>
    </row>
    <row r="48" ht="0.75" customHeight="1"/>
    <row r="49" ht="2.25" customHeight="1"/>
    <row r="50" spans="1:6" ht="11.25" customHeight="1">
      <c r="A50" s="83">
        <v>11</v>
      </c>
      <c r="B50" s="84" t="s">
        <v>389</v>
      </c>
      <c r="C50" s="85">
        <v>0</v>
      </c>
      <c r="D50" s="85">
        <v>0</v>
      </c>
      <c r="E50" s="85">
        <v>0</v>
      </c>
      <c r="F50" s="85">
        <v>0</v>
      </c>
    </row>
    <row r="51" ht="0.75" customHeight="1"/>
    <row r="52" ht="2.25" customHeight="1"/>
    <row r="53" spans="1:6" ht="11.25" customHeight="1">
      <c r="A53" s="83">
        <v>12</v>
      </c>
      <c r="B53" s="84" t="s">
        <v>390</v>
      </c>
      <c r="C53" s="85">
        <v>5308458</v>
      </c>
      <c r="D53" s="85">
        <f>1143776.53-1329031.87-35574.48</f>
        <v>-220829.8200000001</v>
      </c>
      <c r="E53" s="85">
        <f>5221674.11-5570949.43</f>
        <v>-349275.31999999937</v>
      </c>
      <c r="F53" s="85">
        <v>8742155.18</v>
      </c>
    </row>
    <row r="54" ht="0.75" customHeight="1"/>
    <row r="55" ht="2.25" customHeight="1"/>
    <row r="56" spans="1:6" ht="11.25" customHeight="1">
      <c r="A56" s="83">
        <v>13</v>
      </c>
      <c r="B56" s="84" t="s">
        <v>391</v>
      </c>
      <c r="C56" s="85">
        <v>5308458</v>
      </c>
      <c r="D56" s="85">
        <f>1143776.53-1329031.87-35574.48</f>
        <v>-220829.8200000001</v>
      </c>
      <c r="E56" s="85">
        <f>5221674.11-5570949.43</f>
        <v>-349275.31999999937</v>
      </c>
      <c r="F56" s="85">
        <v>8742155.18</v>
      </c>
    </row>
    <row r="57" ht="0.75" customHeight="1"/>
    <row r="58" ht="2.25" customHeight="1"/>
    <row r="59" spans="1:6" ht="11.25" customHeight="1">
      <c r="A59" s="83">
        <v>14</v>
      </c>
      <c r="B59" s="84" t="s">
        <v>392</v>
      </c>
      <c r="C59" s="85">
        <v>176737475</v>
      </c>
      <c r="D59" s="85">
        <v>28896377.990000002</v>
      </c>
      <c r="E59" s="85">
        <v>168387035.59</v>
      </c>
      <c r="F59" s="85">
        <v>149006613.6</v>
      </c>
    </row>
    <row r="60" ht="0.75" customHeight="1"/>
    <row r="61" ht="2.25" customHeight="1"/>
    <row r="62" spans="1:6" ht="11.25" customHeight="1">
      <c r="A62" s="83">
        <v>15</v>
      </c>
      <c r="B62" s="84" t="s">
        <v>393</v>
      </c>
      <c r="C62" s="85">
        <v>32030000</v>
      </c>
      <c r="D62" s="85">
        <v>6165975.92</v>
      </c>
      <c r="E62" s="85">
        <v>26586213.03</v>
      </c>
      <c r="F62" s="85">
        <v>24756358.900000002</v>
      </c>
    </row>
    <row r="63" ht="0.75" customHeight="1"/>
    <row r="64" ht="2.25" customHeight="1"/>
    <row r="65" spans="1:6" ht="11.25" customHeight="1">
      <c r="A65" s="83">
        <v>16</v>
      </c>
      <c r="B65" s="84" t="s">
        <v>394</v>
      </c>
      <c r="C65" s="85">
        <v>57015000</v>
      </c>
      <c r="D65" s="85">
        <v>8897011.93</v>
      </c>
      <c r="E65" s="85">
        <v>50667978.65</v>
      </c>
      <c r="F65" s="85">
        <v>43871708.160000004</v>
      </c>
    </row>
    <row r="66" ht="0.75" customHeight="1"/>
    <row r="67" ht="2.25" customHeight="1"/>
    <row r="68" spans="1:6" ht="11.25" customHeight="1">
      <c r="A68" s="83">
        <v>17</v>
      </c>
      <c r="B68" s="84" t="s">
        <v>395</v>
      </c>
      <c r="C68" s="85">
        <v>4325345</v>
      </c>
      <c r="D68" s="85">
        <v>1218869.18</v>
      </c>
      <c r="E68" s="85">
        <v>5317461.55</v>
      </c>
      <c r="F68" s="85">
        <v>4026189.77</v>
      </c>
    </row>
    <row r="69" ht="0.75" customHeight="1"/>
    <row r="70" ht="2.25" customHeight="1"/>
    <row r="71" spans="1:6" ht="11.25" customHeight="1">
      <c r="A71" s="83">
        <v>18</v>
      </c>
      <c r="B71" s="84" t="s">
        <v>396</v>
      </c>
      <c r="C71" s="85">
        <v>83367130</v>
      </c>
      <c r="D71" s="85">
        <v>12614520.96</v>
      </c>
      <c r="E71" s="85">
        <v>85815382.36</v>
      </c>
      <c r="F71" s="85">
        <v>76352356.77</v>
      </c>
    </row>
    <row r="72" ht="0.75" customHeight="1"/>
    <row r="73" ht="2.25" customHeight="1"/>
    <row r="74" spans="1:6" ht="11.25" customHeight="1">
      <c r="A74" s="83">
        <v>19</v>
      </c>
      <c r="B74" s="84" t="s">
        <v>397</v>
      </c>
      <c r="C74" s="85">
        <v>9618200</v>
      </c>
      <c r="D74" s="85">
        <v>2299012.56</v>
      </c>
      <c r="E74" s="85">
        <v>9497593.290000001</v>
      </c>
      <c r="F74" s="85">
        <v>9367342.81</v>
      </c>
    </row>
    <row r="75" ht="0.75" customHeight="1"/>
    <row r="76" ht="2.25" customHeight="1"/>
    <row r="77" spans="1:6" ht="11.25" customHeight="1">
      <c r="A77" s="83">
        <v>20</v>
      </c>
      <c r="B77" s="84" t="s">
        <v>398</v>
      </c>
      <c r="C77" s="85">
        <v>5400000</v>
      </c>
      <c r="D77" s="85">
        <v>1117209.99</v>
      </c>
      <c r="E77" s="85">
        <v>4465636.35</v>
      </c>
      <c r="F77" s="85">
        <v>2924699.86</v>
      </c>
    </row>
    <row r="78" ht="0.75" customHeight="1"/>
    <row r="79" ht="2.25" customHeight="1"/>
    <row r="80" spans="1:6" ht="11.25" customHeight="1">
      <c r="A80" s="83">
        <v>21</v>
      </c>
      <c r="B80" s="84" t="s">
        <v>399</v>
      </c>
      <c r="C80" s="85">
        <v>4218200</v>
      </c>
      <c r="D80" s="85">
        <v>1181802.57</v>
      </c>
      <c r="E80" s="85">
        <v>5031956.94</v>
      </c>
      <c r="F80" s="85">
        <v>6442642.95</v>
      </c>
    </row>
    <row r="81" ht="0.75" customHeight="1"/>
    <row r="82" ht="2.25" customHeight="1"/>
    <row r="83" spans="1:6" ht="11.25" customHeight="1">
      <c r="A83" s="81">
        <v>22</v>
      </c>
      <c r="B83" s="80" t="s">
        <v>400</v>
      </c>
      <c r="C83" s="82">
        <v>4081300</v>
      </c>
      <c r="D83" s="82">
        <v>2149037.49</v>
      </c>
      <c r="E83" s="82">
        <v>7170855.98</v>
      </c>
      <c r="F83" s="82">
        <v>12251134.57</v>
      </c>
    </row>
    <row r="84" ht="0.75" customHeight="1"/>
    <row r="85" ht="2.25" customHeight="1"/>
    <row r="86" spans="1:6" ht="11.25" customHeight="1">
      <c r="A86" s="83">
        <v>23</v>
      </c>
      <c r="B86" s="84" t="s">
        <v>401</v>
      </c>
      <c r="C86" s="85">
        <v>1501000</v>
      </c>
      <c r="D86" s="85">
        <v>0</v>
      </c>
      <c r="E86" s="85">
        <v>978585.65</v>
      </c>
      <c r="F86" s="85">
        <v>5608275.16</v>
      </c>
    </row>
    <row r="87" ht="0.75" customHeight="1"/>
    <row r="88" ht="2.25" customHeight="1"/>
    <row r="89" spans="1:6" ht="11.25" customHeight="1">
      <c r="A89" s="83">
        <v>24</v>
      </c>
      <c r="B89" s="84" t="s">
        <v>402</v>
      </c>
      <c r="C89" s="85">
        <v>0</v>
      </c>
      <c r="D89" s="85">
        <v>0</v>
      </c>
      <c r="E89" s="85">
        <v>0</v>
      </c>
      <c r="F89" s="85">
        <v>0</v>
      </c>
    </row>
    <row r="90" ht="0.75" customHeight="1"/>
    <row r="91" ht="2.25" customHeight="1"/>
    <row r="92" spans="1:6" ht="11.25" customHeight="1">
      <c r="A92" s="83">
        <v>25</v>
      </c>
      <c r="B92" s="84" t="s">
        <v>403</v>
      </c>
      <c r="C92" s="85">
        <v>26000</v>
      </c>
      <c r="D92" s="85">
        <v>0</v>
      </c>
      <c r="E92" s="85">
        <v>0</v>
      </c>
      <c r="F92" s="85">
        <v>381500</v>
      </c>
    </row>
    <row r="93" ht="0.75" customHeight="1"/>
    <row r="94" ht="2.25" customHeight="1"/>
    <row r="95" spans="1:6" ht="11.25" customHeight="1">
      <c r="A95" s="83">
        <v>26</v>
      </c>
      <c r="B95" s="84" t="s">
        <v>404</v>
      </c>
      <c r="C95" s="85">
        <v>2554300</v>
      </c>
      <c r="D95" s="85">
        <v>2149037.49</v>
      </c>
      <c r="E95" s="85">
        <v>6192270.33</v>
      </c>
      <c r="F95" s="85">
        <v>6261359.41</v>
      </c>
    </row>
    <row r="96" ht="0.75" customHeight="1"/>
    <row r="97" ht="2.25" customHeight="1"/>
    <row r="98" spans="1:6" ht="11.25" customHeight="1">
      <c r="A98" s="83">
        <v>27</v>
      </c>
      <c r="B98" s="84" t="s">
        <v>395</v>
      </c>
      <c r="C98" s="85">
        <v>2554300</v>
      </c>
      <c r="D98" s="85">
        <v>2149037.49</v>
      </c>
      <c r="E98" s="85">
        <v>6192270.33</v>
      </c>
      <c r="F98" s="85">
        <v>6232259.41</v>
      </c>
    </row>
    <row r="99" ht="0.75" customHeight="1"/>
    <row r="100" ht="2.25" customHeight="1"/>
    <row r="101" spans="1:6" ht="11.25" customHeight="1">
      <c r="A101" s="83">
        <v>28</v>
      </c>
      <c r="B101" s="84" t="s">
        <v>405</v>
      </c>
      <c r="C101" s="85">
        <v>0</v>
      </c>
      <c r="D101" s="85">
        <v>0</v>
      </c>
      <c r="E101" s="85">
        <v>0</v>
      </c>
      <c r="F101" s="85">
        <v>29100</v>
      </c>
    </row>
    <row r="102" ht="0.75" customHeight="1"/>
    <row r="103" ht="2.25" customHeight="1"/>
    <row r="104" spans="1:6" ht="11.25" customHeight="1">
      <c r="A104" s="83">
        <v>29</v>
      </c>
      <c r="B104" s="84" t="s">
        <v>340</v>
      </c>
      <c r="C104" s="85">
        <v>0</v>
      </c>
      <c r="D104" s="85">
        <v>0</v>
      </c>
      <c r="E104" s="85">
        <v>0</v>
      </c>
      <c r="F104" s="85">
        <v>0</v>
      </c>
    </row>
    <row r="105" ht="0.75" customHeight="1"/>
    <row r="106" ht="2.25" customHeight="1"/>
    <row r="107" spans="1:6" ht="11.25" customHeight="1">
      <c r="A107" s="81">
        <v>30</v>
      </c>
      <c r="B107" s="80" t="s">
        <v>406</v>
      </c>
      <c r="C107" s="82">
        <v>2554300</v>
      </c>
      <c r="D107" s="82">
        <f>D83-D86-D89-D92</f>
        <v>2149037.49</v>
      </c>
      <c r="E107" s="82">
        <f>E83-E86-E89-E92</f>
        <v>6192270.33</v>
      </c>
      <c r="F107" s="82">
        <v>6261359.41</v>
      </c>
    </row>
    <row r="108" ht="0.75" customHeight="1"/>
    <row r="109" ht="2.25" customHeight="1"/>
    <row r="110" spans="1:6" ht="11.25" customHeight="1">
      <c r="A110" s="81">
        <v>31</v>
      </c>
      <c r="B110" s="80" t="s">
        <v>407</v>
      </c>
      <c r="C110" s="82">
        <v>248988540</v>
      </c>
      <c r="D110" s="82">
        <f>D20+D107</f>
        <v>44720637.870000005</v>
      </c>
      <c r="E110" s="82">
        <f>E20+E107</f>
        <v>247735350.73000002</v>
      </c>
      <c r="F110" s="82">
        <f>F20+F107</f>
        <v>219777336.6</v>
      </c>
    </row>
    <row r="112" ht="0.75" customHeight="1"/>
    <row r="113" ht="2.25" customHeight="1"/>
    <row r="114" ht="8.25" customHeight="1">
      <c r="C114" s="79"/>
    </row>
    <row r="115" ht="7.5" customHeight="1"/>
    <row r="116" spans="3:8" ht="8.25" customHeight="1">
      <c r="C116" s="167" t="s">
        <v>291</v>
      </c>
      <c r="D116" s="171" t="s">
        <v>530</v>
      </c>
      <c r="E116" s="172"/>
      <c r="F116" s="173"/>
      <c r="G116" s="171" t="s">
        <v>531</v>
      </c>
      <c r="H116" s="172"/>
    </row>
    <row r="117" spans="1:3" ht="5.25" customHeight="1">
      <c r="A117" s="167" t="s">
        <v>5</v>
      </c>
      <c r="B117" s="167" t="s">
        <v>408</v>
      </c>
      <c r="C117" s="167"/>
    </row>
    <row r="118" spans="1:8" ht="8.25" customHeight="1">
      <c r="A118" s="167"/>
      <c r="B118" s="167"/>
      <c r="C118" s="167"/>
      <c r="D118" s="167" t="s">
        <v>532</v>
      </c>
      <c r="E118" s="167"/>
      <c r="F118" s="167" t="s">
        <v>542</v>
      </c>
      <c r="G118" s="167" t="s">
        <v>543</v>
      </c>
      <c r="H118" s="167" t="s">
        <v>542</v>
      </c>
    </row>
    <row r="119" spans="6:8" ht="5.25" customHeight="1">
      <c r="F119" s="167"/>
      <c r="G119" s="167"/>
      <c r="H119" s="167"/>
    </row>
    <row r="120" spans="2:8" ht="3.75" customHeight="1">
      <c r="B120" s="167" t="s">
        <v>264</v>
      </c>
      <c r="F120" s="167"/>
      <c r="G120" s="167"/>
      <c r="H120" s="167"/>
    </row>
    <row r="121" spans="2:8" ht="15">
      <c r="B121" s="167"/>
      <c r="F121" s="167"/>
      <c r="H121" s="167"/>
    </row>
    <row r="122" spans="6:8" ht="0.75" customHeight="1">
      <c r="F122" s="167"/>
      <c r="H122" s="167"/>
    </row>
    <row r="123" ht="1.5" customHeight="1"/>
    <row r="124" spans="1:8" ht="8.25" customHeight="1">
      <c r="A124" s="81">
        <v>32</v>
      </c>
      <c r="B124" s="170" t="s">
        <v>409</v>
      </c>
      <c r="C124" s="82">
        <v>218541235.01</v>
      </c>
      <c r="D124" s="82">
        <v>49579434.4</v>
      </c>
      <c r="E124" s="82">
        <v>210528582.18</v>
      </c>
      <c r="F124" s="82">
        <v>748337.89</v>
      </c>
      <c r="G124" s="82">
        <v>182181063.94</v>
      </c>
      <c r="H124" s="82">
        <v>12154994.22</v>
      </c>
    </row>
    <row r="125" ht="8.25" customHeight="1">
      <c r="B125" s="170"/>
    </row>
    <row r="126" ht="2.25" customHeight="1"/>
    <row r="127" ht="0.75" customHeight="1"/>
    <row r="128" ht="2.25" customHeight="1"/>
    <row r="129" spans="1:8" ht="8.25" customHeight="1">
      <c r="A129" s="83">
        <v>33</v>
      </c>
      <c r="B129" s="86" t="s">
        <v>410</v>
      </c>
      <c r="C129" s="85">
        <v>121195674.44</v>
      </c>
      <c r="D129" s="85">
        <v>29679678.25</v>
      </c>
      <c r="E129" s="85">
        <v>117465433.58</v>
      </c>
      <c r="F129" s="85">
        <v>0</v>
      </c>
      <c r="G129" s="85">
        <v>98998961.87</v>
      </c>
      <c r="H129" s="85">
        <v>9106543.02</v>
      </c>
    </row>
    <row r="130" ht="2.25" customHeight="1"/>
    <row r="131" ht="0.75" customHeight="1"/>
    <row r="132" ht="2.25" customHeight="1"/>
    <row r="133" spans="1:8" ht="8.25" customHeight="1">
      <c r="A133" s="83">
        <v>34</v>
      </c>
      <c r="B133" s="86" t="s">
        <v>411</v>
      </c>
      <c r="C133" s="85">
        <v>1174000</v>
      </c>
      <c r="D133" s="85">
        <v>177659.35</v>
      </c>
      <c r="E133" s="85">
        <v>1173543.6300000001</v>
      </c>
      <c r="F133" s="85">
        <v>0</v>
      </c>
      <c r="G133" s="85">
        <v>601910.87</v>
      </c>
      <c r="H133" s="85">
        <v>0</v>
      </c>
    </row>
    <row r="134" ht="2.25" customHeight="1"/>
    <row r="135" ht="0.75" customHeight="1"/>
    <row r="136" ht="2.25" customHeight="1"/>
    <row r="137" spans="1:8" ht="8.25" customHeight="1">
      <c r="A137" s="83">
        <v>35</v>
      </c>
      <c r="B137" s="86" t="s">
        <v>412</v>
      </c>
      <c r="C137" s="85">
        <v>96171560.57000001</v>
      </c>
      <c r="D137" s="85">
        <v>19722096.8</v>
      </c>
      <c r="E137" s="85">
        <v>91889604.97</v>
      </c>
      <c r="F137" s="85">
        <v>748337.89</v>
      </c>
      <c r="G137" s="85">
        <v>82580191.2</v>
      </c>
      <c r="H137" s="85">
        <v>3048451.2</v>
      </c>
    </row>
    <row r="138" ht="2.25" customHeight="1"/>
    <row r="139" ht="0.75" customHeight="1"/>
    <row r="140" ht="2.25" customHeight="1"/>
    <row r="141" spans="1:8" ht="8.25" customHeight="1">
      <c r="A141" s="81">
        <v>36</v>
      </c>
      <c r="B141" s="170" t="s">
        <v>508</v>
      </c>
      <c r="C141" s="82">
        <v>217367235.01</v>
      </c>
      <c r="D141" s="82">
        <v>49401775.050000004</v>
      </c>
      <c r="E141" s="82">
        <v>209355038.55</v>
      </c>
      <c r="F141" s="82">
        <v>748337.89</v>
      </c>
      <c r="G141" s="82">
        <v>181579153.07</v>
      </c>
      <c r="H141" s="82">
        <v>12154994.22</v>
      </c>
    </row>
    <row r="142" ht="8.25" customHeight="1">
      <c r="B142" s="170"/>
    </row>
    <row r="143" ht="2.25" customHeight="1"/>
    <row r="144" ht="0.75" customHeight="1"/>
    <row r="145" ht="2.25" customHeight="1"/>
    <row r="146" spans="1:8" ht="8.25" customHeight="1">
      <c r="A146" s="81">
        <v>37</v>
      </c>
      <c r="B146" s="170" t="s">
        <v>413</v>
      </c>
      <c r="C146" s="82">
        <v>25066243.07</v>
      </c>
      <c r="D146" s="82">
        <v>7207050.19</v>
      </c>
      <c r="E146" s="82">
        <v>19643680.6</v>
      </c>
      <c r="F146" s="82">
        <v>514817.78</v>
      </c>
      <c r="G146" s="82">
        <v>19175111.240000002</v>
      </c>
      <c r="H146" s="82">
        <v>1025548.54</v>
      </c>
    </row>
    <row r="147" ht="8.25" customHeight="1">
      <c r="B147" s="170"/>
    </row>
    <row r="148" ht="2.25" customHeight="1"/>
    <row r="149" ht="0.75" customHeight="1"/>
    <row r="150" ht="2.25" customHeight="1"/>
    <row r="151" spans="1:8" ht="8.25" customHeight="1">
      <c r="A151" s="83">
        <v>38</v>
      </c>
      <c r="B151" s="86" t="s">
        <v>414</v>
      </c>
      <c r="C151" s="85">
        <v>20966243.07</v>
      </c>
      <c r="D151" s="85">
        <v>6483126.68</v>
      </c>
      <c r="E151" s="85">
        <v>15546646.91</v>
      </c>
      <c r="F151" s="85">
        <v>514817.78</v>
      </c>
      <c r="G151" s="85">
        <v>17201121.3</v>
      </c>
      <c r="H151" s="85">
        <v>1025548.54</v>
      </c>
    </row>
    <row r="152" ht="2.25" customHeight="1"/>
    <row r="153" ht="0.75" customHeight="1"/>
    <row r="154" ht="2.25" customHeight="1"/>
    <row r="155" spans="1:8" ht="8.25" customHeight="1">
      <c r="A155" s="83">
        <v>39</v>
      </c>
      <c r="B155" s="86" t="s">
        <v>415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5">
        <v>0</v>
      </c>
    </row>
    <row r="156" ht="2.25" customHeight="1"/>
    <row r="157" ht="0.75" customHeight="1"/>
    <row r="158" ht="2.25" customHeight="1"/>
    <row r="159" spans="1:8" ht="8.25" customHeight="1">
      <c r="A159" s="83">
        <v>40</v>
      </c>
      <c r="B159" s="86" t="s">
        <v>416</v>
      </c>
      <c r="C159" s="85">
        <v>0</v>
      </c>
      <c r="D159" s="85">
        <v>0</v>
      </c>
      <c r="E159" s="85">
        <v>0</v>
      </c>
      <c r="F159" s="85">
        <v>0</v>
      </c>
      <c r="G159" s="85">
        <v>0</v>
      </c>
      <c r="H159" s="85">
        <v>0</v>
      </c>
    </row>
    <row r="160" ht="2.25" customHeight="1"/>
    <row r="161" ht="0.75" customHeight="1"/>
    <row r="162" ht="2.25" customHeight="1"/>
    <row r="163" spans="1:8" ht="8.25" customHeight="1">
      <c r="A163" s="83">
        <v>41</v>
      </c>
      <c r="B163" s="168" t="s">
        <v>417</v>
      </c>
      <c r="C163" s="85">
        <v>0</v>
      </c>
      <c r="D163" s="85">
        <v>0</v>
      </c>
      <c r="E163" s="85">
        <v>0</v>
      </c>
      <c r="F163" s="85">
        <v>0</v>
      </c>
      <c r="G163" s="85">
        <v>0</v>
      </c>
      <c r="H163" s="85">
        <v>0</v>
      </c>
    </row>
    <row r="164" ht="8.25" customHeight="1">
      <c r="B164" s="168"/>
    </row>
    <row r="165" ht="2.25" customHeight="1"/>
    <row r="166" ht="0.75" customHeight="1"/>
    <row r="167" ht="2.25" customHeight="1"/>
    <row r="168" spans="1:8" ht="8.25" customHeight="1">
      <c r="A168" s="83">
        <v>42</v>
      </c>
      <c r="B168" s="86" t="s">
        <v>418</v>
      </c>
      <c r="C168" s="85">
        <v>0</v>
      </c>
      <c r="D168" s="85">
        <v>0</v>
      </c>
      <c r="E168" s="85">
        <v>0</v>
      </c>
      <c r="F168" s="85">
        <v>0</v>
      </c>
      <c r="G168" s="85">
        <v>0</v>
      </c>
      <c r="H168" s="85">
        <v>0</v>
      </c>
    </row>
    <row r="169" ht="2.25" customHeight="1"/>
    <row r="170" ht="0.75" customHeight="1"/>
    <row r="171" ht="2.25" customHeight="1"/>
    <row r="172" spans="1:8" ht="8.25" customHeight="1">
      <c r="A172" s="83">
        <v>43</v>
      </c>
      <c r="B172" s="86" t="s">
        <v>419</v>
      </c>
      <c r="C172" s="85">
        <v>4100000</v>
      </c>
      <c r="D172" s="85">
        <v>723923.51</v>
      </c>
      <c r="E172" s="85">
        <v>4097033.69</v>
      </c>
      <c r="F172" s="85">
        <v>0</v>
      </c>
      <c r="G172" s="85">
        <v>1973989.94</v>
      </c>
      <c r="H172" s="85">
        <v>0</v>
      </c>
    </row>
    <row r="173" ht="2.25" customHeight="1"/>
    <row r="174" ht="0.75" customHeight="1"/>
    <row r="175" ht="2.25" customHeight="1"/>
    <row r="176" spans="1:8" ht="8.25" customHeight="1">
      <c r="A176" s="81">
        <v>44</v>
      </c>
      <c r="B176" s="170" t="s">
        <v>420</v>
      </c>
      <c r="C176" s="82">
        <v>20966243.07</v>
      </c>
      <c r="D176" s="82">
        <v>6483126.68</v>
      </c>
      <c r="E176" s="82">
        <v>15546646.91</v>
      </c>
      <c r="F176" s="82">
        <v>514817.78</v>
      </c>
      <c r="G176" s="82">
        <v>17201121.3</v>
      </c>
      <c r="H176" s="82">
        <v>1025548.54</v>
      </c>
    </row>
    <row r="177" ht="8.25" customHeight="1">
      <c r="B177" s="170"/>
    </row>
    <row r="178" ht="2.25" customHeight="1"/>
    <row r="179" ht="0.75" customHeight="1"/>
    <row r="180" spans="1:3" ht="8.25" customHeight="1">
      <c r="A180" s="81">
        <v>45</v>
      </c>
      <c r="B180" s="87" t="s">
        <v>421</v>
      </c>
      <c r="C180" s="82">
        <v>1000</v>
      </c>
    </row>
    <row r="181" ht="2.25" customHeight="1"/>
    <row r="182" ht="0.75" customHeight="1"/>
    <row r="183" ht="2.25" customHeight="1"/>
    <row r="184" spans="1:8" ht="8.25" customHeight="1">
      <c r="A184" s="81">
        <v>46</v>
      </c>
      <c r="B184" s="87" t="s">
        <v>422</v>
      </c>
      <c r="C184" s="82">
        <v>17269000</v>
      </c>
      <c r="D184" s="82">
        <v>0</v>
      </c>
      <c r="E184" s="82">
        <v>0</v>
      </c>
      <c r="F184" s="82">
        <v>0</v>
      </c>
      <c r="G184" s="82">
        <v>0</v>
      </c>
      <c r="H184" s="82">
        <v>0</v>
      </c>
    </row>
    <row r="185" ht="2.25" customHeight="1"/>
    <row r="186" ht="0.75" customHeight="1"/>
    <row r="187" ht="2.25" customHeight="1"/>
    <row r="188" spans="1:8" ht="8.25" customHeight="1">
      <c r="A188" s="81">
        <v>47</v>
      </c>
      <c r="B188" s="170" t="s">
        <v>423</v>
      </c>
      <c r="C188" s="82">
        <v>255603478.08</v>
      </c>
      <c r="D188" s="82">
        <v>55884901.730000004</v>
      </c>
      <c r="E188" s="166">
        <v>226164841.13</v>
      </c>
      <c r="F188" s="166"/>
      <c r="G188" s="166">
        <v>211960817.13</v>
      </c>
      <c r="H188" s="166"/>
    </row>
    <row r="189" ht="8.25" customHeight="1">
      <c r="B189" s="170"/>
    </row>
    <row r="191" ht="0.75" customHeight="1"/>
    <row r="192" ht="2.25" customHeight="1"/>
    <row r="193" spans="1:8" ht="8.25" customHeight="1">
      <c r="A193" s="81">
        <v>48</v>
      </c>
      <c r="B193" s="170" t="s">
        <v>424</v>
      </c>
      <c r="C193" s="82">
        <v>-6614938.08</v>
      </c>
      <c r="D193" s="82">
        <v>-11164263.86</v>
      </c>
      <c r="E193" s="166">
        <v>21570509.6</v>
      </c>
      <c r="F193" s="166"/>
      <c r="G193" s="166">
        <v>7056459.93</v>
      </c>
      <c r="H193" s="166"/>
    </row>
    <row r="194" ht="8.25" customHeight="1">
      <c r="B194" s="170"/>
    </row>
    <row r="196" ht="0.75" customHeight="1"/>
    <row r="197" ht="2.25" customHeight="1"/>
    <row r="198" spans="1:6" ht="11.25" customHeight="1">
      <c r="A198" s="81">
        <v>49</v>
      </c>
      <c r="B198" s="87" t="s">
        <v>425</v>
      </c>
      <c r="C198" s="166">
        <v>276713.34</v>
      </c>
      <c r="D198" s="166"/>
      <c r="E198" s="166">
        <v>117158</v>
      </c>
      <c r="F198" s="166"/>
    </row>
    <row r="200" ht="0.75" customHeight="1"/>
    <row r="201" ht="2.25" customHeight="1"/>
    <row r="202" spans="1:6" ht="11.25" customHeight="1">
      <c r="A202" s="79" t="s">
        <v>5</v>
      </c>
      <c r="B202" s="79" t="s">
        <v>426</v>
      </c>
      <c r="C202" s="167" t="s">
        <v>427</v>
      </c>
      <c r="D202" s="167"/>
      <c r="E202" s="167"/>
      <c r="F202" s="167"/>
    </row>
    <row r="203" ht="0.75" customHeight="1"/>
    <row r="204" ht="2.25" customHeight="1"/>
    <row r="205" spans="1:6" ht="8.25" customHeight="1">
      <c r="A205" s="83">
        <v>50</v>
      </c>
      <c r="B205" s="168" t="s">
        <v>428</v>
      </c>
      <c r="C205" s="169">
        <v>1853000</v>
      </c>
      <c r="D205" s="169"/>
      <c r="E205" s="169"/>
      <c r="F205" s="169"/>
    </row>
    <row r="206" spans="2:6" ht="20.25" customHeight="1">
      <c r="B206" s="168"/>
      <c r="C206" s="169"/>
      <c r="D206" s="169"/>
      <c r="E206" s="169"/>
      <c r="F206" s="169"/>
    </row>
    <row r="218" spans="1:9" ht="12.75" customHeight="1">
      <c r="A218" s="63" t="s">
        <v>349</v>
      </c>
      <c r="B218" s="62"/>
      <c r="C218" s="62"/>
      <c r="D218" s="3" t="s">
        <v>350</v>
      </c>
      <c r="F218" s="62"/>
      <c r="G218" s="3" t="s">
        <v>351</v>
      </c>
      <c r="H218" s="62"/>
      <c r="I218" s="62"/>
    </row>
    <row r="219" spans="1:9" ht="12.75" customHeight="1">
      <c r="A219" s="3" t="s">
        <v>352</v>
      </c>
      <c r="B219" s="62"/>
      <c r="C219" s="62"/>
      <c r="D219" s="3" t="s">
        <v>353</v>
      </c>
      <c r="F219" s="62"/>
      <c r="G219" s="3" t="s">
        <v>354</v>
      </c>
      <c r="H219" s="62"/>
      <c r="I219" s="62"/>
    </row>
  </sheetData>
  <sheetProtection password="CADC" sheet="1"/>
  <mergeCells count="38">
    <mergeCell ref="A1:F1"/>
    <mergeCell ref="A2:F2"/>
    <mergeCell ref="A3:F3"/>
    <mergeCell ref="A5:F7"/>
    <mergeCell ref="A11:B11"/>
    <mergeCell ref="D14:F15"/>
    <mergeCell ref="A15:A16"/>
    <mergeCell ref="B15:B16"/>
    <mergeCell ref="C15:C17"/>
    <mergeCell ref="D16:D17"/>
    <mergeCell ref="E16:E17"/>
    <mergeCell ref="F16:F17"/>
    <mergeCell ref="C116:C118"/>
    <mergeCell ref="D116:F116"/>
    <mergeCell ref="G116:H116"/>
    <mergeCell ref="A117:A118"/>
    <mergeCell ref="B117:B118"/>
    <mergeCell ref="D118:E118"/>
    <mergeCell ref="F118:F122"/>
    <mergeCell ref="G118:G120"/>
    <mergeCell ref="G188:H188"/>
    <mergeCell ref="B193:B194"/>
    <mergeCell ref="E193:F193"/>
    <mergeCell ref="G193:H193"/>
    <mergeCell ref="H118:H122"/>
    <mergeCell ref="B120:B121"/>
    <mergeCell ref="B124:B125"/>
    <mergeCell ref="B141:B142"/>
    <mergeCell ref="B146:B147"/>
    <mergeCell ref="B163:B164"/>
    <mergeCell ref="C198:D198"/>
    <mergeCell ref="E198:F198"/>
    <mergeCell ref="C202:F202"/>
    <mergeCell ref="B205:B206"/>
    <mergeCell ref="C205:F206"/>
    <mergeCell ref="B176:B177"/>
    <mergeCell ref="B188:B189"/>
    <mergeCell ref="E188:F188"/>
  </mergeCells>
  <printOptions/>
  <pageMargins left="0.511811024" right="0.511811024" top="0.787401575" bottom="0.787401575" header="0.31496062" footer="0.31496062"/>
  <pageSetup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49" sqref="A49"/>
    </sheetView>
  </sheetViews>
  <sheetFormatPr defaultColWidth="9.140625" defaultRowHeight="15"/>
  <cols>
    <col min="1" max="1" width="37.140625" style="4" customWidth="1"/>
    <col min="2" max="2" width="15.00390625" style="4" bestFit="1" customWidth="1"/>
    <col min="3" max="3" width="17.57421875" style="4" customWidth="1"/>
    <col min="4" max="4" width="18.7109375" style="4" bestFit="1" customWidth="1"/>
    <col min="5" max="16384" width="9.140625" style="4" customWidth="1"/>
  </cols>
  <sheetData>
    <row r="1" spans="1:4" ht="11.25">
      <c r="A1" s="186" t="s">
        <v>430</v>
      </c>
      <c r="B1" s="186"/>
      <c r="C1" s="186"/>
      <c r="D1" s="186"/>
    </row>
    <row r="2" spans="1:4" ht="11.25">
      <c r="A2" s="5"/>
      <c r="B2" s="5"/>
      <c r="C2" s="5"/>
      <c r="D2" s="5"/>
    </row>
    <row r="3" spans="1:4" ht="11.25">
      <c r="A3" s="186" t="s">
        <v>431</v>
      </c>
      <c r="B3" s="186"/>
      <c r="C3" s="186"/>
      <c r="D3" s="186"/>
    </row>
    <row r="4" spans="1:4" ht="11.25">
      <c r="A4" s="186" t="s">
        <v>432</v>
      </c>
      <c r="B4" s="186"/>
      <c r="C4" s="186"/>
      <c r="D4" s="186"/>
    </row>
    <row r="5" spans="1:4" ht="11.25">
      <c r="A5" s="186" t="s">
        <v>433</v>
      </c>
      <c r="B5" s="186"/>
      <c r="C5" s="186"/>
      <c r="D5" s="186"/>
    </row>
    <row r="6" spans="1:4" ht="11.25">
      <c r="A6" s="5"/>
      <c r="B6" s="5"/>
      <c r="C6" s="5"/>
      <c r="D6" s="5"/>
    </row>
    <row r="7" spans="1:4" ht="11.25">
      <c r="A7" s="186" t="s">
        <v>544</v>
      </c>
      <c r="B7" s="186"/>
      <c r="C7" s="186"/>
      <c r="D7" s="186"/>
    </row>
    <row r="8" spans="1:4" ht="11.25">
      <c r="A8" s="5"/>
      <c r="B8" s="5"/>
      <c r="C8" s="5"/>
      <c r="D8" s="5"/>
    </row>
    <row r="9" spans="1:4" ht="11.25">
      <c r="A9" s="5" t="s">
        <v>434</v>
      </c>
      <c r="B9" s="5"/>
      <c r="C9" s="5"/>
      <c r="D9" s="5"/>
    </row>
    <row r="10" spans="1:4" ht="11.25">
      <c r="A10" s="6"/>
      <c r="B10" s="181" t="s">
        <v>435</v>
      </c>
      <c r="C10" s="185"/>
      <c r="D10" s="182"/>
    </row>
    <row r="11" spans="1:4" ht="11.25">
      <c r="A11" s="7"/>
      <c r="B11" s="8" t="s">
        <v>436</v>
      </c>
      <c r="C11" s="8" t="s">
        <v>512</v>
      </c>
      <c r="D11" s="8" t="s">
        <v>545</v>
      </c>
    </row>
    <row r="12" spans="1:4" ht="11.25">
      <c r="A12" s="9" t="s">
        <v>437</v>
      </c>
      <c r="B12" s="9" t="s">
        <v>438</v>
      </c>
      <c r="C12" s="9" t="s">
        <v>439</v>
      </c>
      <c r="D12" s="9" t="s">
        <v>440</v>
      </c>
    </row>
    <row r="13" spans="1:4" ht="11.25">
      <c r="A13" s="10" t="s">
        <v>441</v>
      </c>
      <c r="B13" s="11">
        <v>34025827.48</v>
      </c>
      <c r="C13" s="11">
        <v>30324335</v>
      </c>
      <c r="D13" s="11">
        <v>22245493.51</v>
      </c>
    </row>
    <row r="14" spans="1:4" ht="11.25">
      <c r="A14" s="10" t="s">
        <v>442</v>
      </c>
      <c r="B14" s="11">
        <f>B15+B16-B17</f>
        <v>2552345.9699999997</v>
      </c>
      <c r="C14" s="11">
        <f>C15+C16-C17</f>
        <v>20975236.479999997</v>
      </c>
      <c r="D14" s="11">
        <f>D15+D16-D17</f>
        <v>13120429.29</v>
      </c>
    </row>
    <row r="15" spans="1:4" ht="11.25">
      <c r="A15" s="10" t="s">
        <v>443</v>
      </c>
      <c r="B15" s="11">
        <v>4846466.97</v>
      </c>
      <c r="C15" s="11">
        <v>21765624.18</v>
      </c>
      <c r="D15" s="11">
        <v>14479909.51</v>
      </c>
    </row>
    <row r="16" spans="1:4" ht="11.25">
      <c r="A16" s="10" t="s">
        <v>444</v>
      </c>
      <c r="B16" s="11">
        <v>218852.83</v>
      </c>
      <c r="C16" s="11">
        <v>785482.31</v>
      </c>
      <c r="D16" s="11">
        <v>216389.79</v>
      </c>
    </row>
    <row r="17" spans="1:6" ht="11.25">
      <c r="A17" s="10" t="s">
        <v>445</v>
      </c>
      <c r="B17" s="12">
        <v>2512973.83</v>
      </c>
      <c r="C17" s="66">
        <v>1575870.01</v>
      </c>
      <c r="D17" s="66">
        <v>1575870.01</v>
      </c>
      <c r="F17" s="67"/>
    </row>
    <row r="18" spans="1:4" ht="11.25">
      <c r="A18" s="10" t="s">
        <v>446</v>
      </c>
      <c r="B18" s="11">
        <f>B13-B14</f>
        <v>31473481.509999998</v>
      </c>
      <c r="C18" s="12">
        <f>C13-C14</f>
        <v>9349098.520000003</v>
      </c>
      <c r="D18" s="12">
        <f>D13-D14</f>
        <v>9125064.220000003</v>
      </c>
    </row>
    <row r="19" spans="1:4" ht="11.25">
      <c r="A19" s="10" t="s">
        <v>447</v>
      </c>
      <c r="B19" s="11"/>
      <c r="C19" s="11"/>
      <c r="D19" s="11"/>
    </row>
    <row r="20" spans="1:4" ht="11.25">
      <c r="A20" s="10" t="s">
        <v>448</v>
      </c>
      <c r="B20" s="11">
        <v>33564918.18</v>
      </c>
      <c r="C20" s="11">
        <v>30029035.08</v>
      </c>
      <c r="D20" s="11">
        <v>28973859.07</v>
      </c>
    </row>
    <row r="21" spans="1:4" ht="11.25">
      <c r="A21" s="10" t="s">
        <v>449</v>
      </c>
      <c r="B21" s="12">
        <f>B18+B19-B20</f>
        <v>-2091436.6700000018</v>
      </c>
      <c r="C21" s="12">
        <f>C18+C19-C20</f>
        <v>-20679936.559999995</v>
      </c>
      <c r="D21" s="12">
        <f>D18+D19-D20</f>
        <v>-19848794.849999998</v>
      </c>
    </row>
    <row r="22" spans="2:4" ht="11.25">
      <c r="B22" s="13"/>
      <c r="C22" s="13"/>
      <c r="D22" s="13"/>
    </row>
    <row r="23" spans="1:4" ht="11.25">
      <c r="A23" s="14"/>
      <c r="B23" s="15"/>
      <c r="C23" s="181" t="s">
        <v>450</v>
      </c>
      <c r="D23" s="182"/>
    </row>
    <row r="24" spans="1:4" ht="11.25">
      <c r="A24" s="16"/>
      <c r="B24" s="17"/>
      <c r="C24" s="8" t="s">
        <v>264</v>
      </c>
      <c r="D24" s="8" t="s">
        <v>344</v>
      </c>
    </row>
    <row r="25" spans="1:4" ht="11.25">
      <c r="A25" s="183" t="s">
        <v>451</v>
      </c>
      <c r="B25" s="184"/>
      <c r="C25" s="9" t="s">
        <v>452</v>
      </c>
      <c r="D25" s="9" t="s">
        <v>453</v>
      </c>
    </row>
    <row r="26" spans="1:4" ht="11.25">
      <c r="A26" s="18" t="s">
        <v>454</v>
      </c>
      <c r="B26" s="19"/>
      <c r="C26" s="20">
        <f>D21-C21</f>
        <v>831141.7099999972</v>
      </c>
      <c r="D26" s="21">
        <f>D21-B21</f>
        <v>-17757358.179999996</v>
      </c>
    </row>
    <row r="28" spans="1:4" ht="11.25">
      <c r="A28" s="181" t="s">
        <v>455</v>
      </c>
      <c r="B28" s="185"/>
      <c r="C28" s="185"/>
      <c r="D28" s="22" t="s">
        <v>320</v>
      </c>
    </row>
    <row r="29" spans="1:4" ht="11.25">
      <c r="A29" s="10" t="s">
        <v>456</v>
      </c>
      <c r="B29" s="10"/>
      <c r="C29" s="10"/>
      <c r="D29" s="11">
        <v>3244000</v>
      </c>
    </row>
    <row r="30" spans="1:4" ht="11.25">
      <c r="A30" s="23"/>
      <c r="B30" s="23"/>
      <c r="C30" s="23"/>
      <c r="D30" s="23"/>
    </row>
    <row r="31" spans="1:4" ht="11.25">
      <c r="A31" s="23"/>
      <c r="B31" s="23"/>
      <c r="C31" s="23"/>
      <c r="D31" s="23"/>
    </row>
    <row r="32" spans="1:4" ht="11.25">
      <c r="A32" s="23"/>
      <c r="B32" s="23"/>
      <c r="C32" s="23"/>
      <c r="D32" s="23"/>
    </row>
    <row r="33" spans="1:4" ht="11.25">
      <c r="A33" s="23"/>
      <c r="B33" s="23"/>
      <c r="C33" s="23"/>
      <c r="D33" s="23"/>
    </row>
    <row r="34" spans="1:4" ht="11.25">
      <c r="A34" s="23"/>
      <c r="B34" s="23"/>
      <c r="C34" s="23"/>
      <c r="D34" s="23"/>
    </row>
    <row r="35" spans="1:4" ht="11.25">
      <c r="A35" s="23"/>
      <c r="B35" s="23"/>
      <c r="C35" s="23"/>
      <c r="D35" s="23"/>
    </row>
    <row r="36" spans="1:4" ht="11.25">
      <c r="A36" s="186" t="s">
        <v>544</v>
      </c>
      <c r="B36" s="186"/>
      <c r="C36" s="186"/>
      <c r="D36" s="186"/>
    </row>
    <row r="38" ht="11.25">
      <c r="A38" s="5" t="s">
        <v>434</v>
      </c>
    </row>
    <row r="39" spans="1:4" ht="11.25">
      <c r="A39" s="181" t="s">
        <v>457</v>
      </c>
      <c r="B39" s="185"/>
      <c r="C39" s="185"/>
      <c r="D39" s="182"/>
    </row>
    <row r="40" spans="1:4" ht="11.25">
      <c r="A40" s="6"/>
      <c r="B40" s="181" t="s">
        <v>435</v>
      </c>
      <c r="C40" s="185"/>
      <c r="D40" s="182"/>
    </row>
    <row r="41" spans="1:4" ht="11.25">
      <c r="A41" s="7"/>
      <c r="B41" s="8" t="s">
        <v>436</v>
      </c>
      <c r="C41" s="8" t="s">
        <v>512</v>
      </c>
      <c r="D41" s="8" t="s">
        <v>545</v>
      </c>
    </row>
    <row r="42" spans="1:4" ht="11.25">
      <c r="A42" s="7"/>
      <c r="B42" s="9" t="s">
        <v>438</v>
      </c>
      <c r="C42" s="9" t="s">
        <v>439</v>
      </c>
      <c r="D42" s="9" t="s">
        <v>440</v>
      </c>
    </row>
    <row r="43" spans="1:4" ht="11.25">
      <c r="A43" s="65" t="s">
        <v>458</v>
      </c>
      <c r="B43" s="24">
        <f>B44</f>
        <v>77686634.51</v>
      </c>
      <c r="C43" s="24">
        <f>C44</f>
        <v>100509820.78</v>
      </c>
      <c r="D43" s="24">
        <f>D44</f>
        <v>100509820.78</v>
      </c>
    </row>
    <row r="44" spans="1:4" ht="11.25">
      <c r="A44" s="10" t="s">
        <v>459</v>
      </c>
      <c r="B44" s="11">
        <v>77686634.51</v>
      </c>
      <c r="C44" s="11">
        <v>100509820.78</v>
      </c>
      <c r="D44" s="11">
        <v>100509820.78</v>
      </c>
    </row>
    <row r="45" spans="1:4" ht="11.25">
      <c r="A45" s="10" t="s">
        <v>460</v>
      </c>
      <c r="B45" s="12">
        <v>0</v>
      </c>
      <c r="C45" s="12">
        <v>0</v>
      </c>
      <c r="D45" s="12">
        <v>0</v>
      </c>
    </row>
    <row r="46" spans="1:4" ht="11.25">
      <c r="A46" s="25" t="s">
        <v>461</v>
      </c>
      <c r="B46" s="26">
        <f>B48</f>
        <v>63697466.35</v>
      </c>
      <c r="C46" s="26">
        <f>C48</f>
        <v>75084289.67</v>
      </c>
      <c r="D46" s="26">
        <f>D48</f>
        <v>78600000.69</v>
      </c>
    </row>
    <row r="47" spans="1:4" ht="11.25">
      <c r="A47" s="10" t="s">
        <v>462</v>
      </c>
      <c r="B47" s="12">
        <v>0</v>
      </c>
      <c r="C47" s="12">
        <v>0</v>
      </c>
      <c r="D47" s="12">
        <v>0</v>
      </c>
    </row>
    <row r="48" spans="1:4" ht="11.25">
      <c r="A48" s="10" t="s">
        <v>463</v>
      </c>
      <c r="B48" s="11">
        <v>63697466.35</v>
      </c>
      <c r="C48" s="70">
        <v>75084289.67</v>
      </c>
      <c r="D48" s="68">
        <v>78600000.69</v>
      </c>
    </row>
    <row r="49" spans="1:4" ht="11.25">
      <c r="A49" s="10" t="s">
        <v>464</v>
      </c>
      <c r="B49" s="12">
        <v>0</v>
      </c>
      <c r="C49" s="12">
        <v>0</v>
      </c>
      <c r="D49" s="12">
        <v>0</v>
      </c>
    </row>
    <row r="50" spans="1:4" ht="11.25">
      <c r="A50" s="10" t="s">
        <v>465</v>
      </c>
      <c r="B50" s="12">
        <v>0</v>
      </c>
      <c r="C50" s="12">
        <v>0</v>
      </c>
      <c r="D50" s="12">
        <v>0</v>
      </c>
    </row>
    <row r="51" spans="1:4" ht="11.25">
      <c r="A51" s="25" t="s">
        <v>466</v>
      </c>
      <c r="B51" s="11">
        <f>B43-B46</f>
        <v>13989168.160000004</v>
      </c>
      <c r="C51" s="11">
        <f>C43-C46</f>
        <v>25425531.11</v>
      </c>
      <c r="D51" s="11">
        <f>D43-D46</f>
        <v>21909820.090000004</v>
      </c>
    </row>
    <row r="52" spans="1:4" ht="11.25">
      <c r="A52" s="25" t="s">
        <v>467</v>
      </c>
      <c r="B52" s="12">
        <v>0</v>
      </c>
      <c r="C52" s="12">
        <v>0</v>
      </c>
      <c r="D52" s="12">
        <v>0</v>
      </c>
    </row>
    <row r="53" spans="1:4" ht="11.25">
      <c r="A53" s="25" t="s">
        <v>468</v>
      </c>
      <c r="B53" s="26">
        <f>B51-B52</f>
        <v>13989168.160000004</v>
      </c>
      <c r="C53" s="26">
        <f>C51-C52</f>
        <v>25425531.11</v>
      </c>
      <c r="D53" s="26">
        <f>D51-D52</f>
        <v>21909820.090000004</v>
      </c>
    </row>
    <row r="63" spans="1:4" ht="11.25">
      <c r="A63" s="69" t="s">
        <v>349</v>
      </c>
      <c r="B63" s="5" t="s">
        <v>350</v>
      </c>
      <c r="C63" s="5"/>
      <c r="D63" s="5" t="s">
        <v>351</v>
      </c>
    </row>
    <row r="64" spans="1:4" ht="11.25">
      <c r="A64" s="5" t="s">
        <v>352</v>
      </c>
      <c r="B64" s="5" t="s">
        <v>353</v>
      </c>
      <c r="C64" s="5"/>
      <c r="D64" s="5" t="s">
        <v>354</v>
      </c>
    </row>
  </sheetData>
  <sheetProtection password="CADC" sheet="1"/>
  <mergeCells count="12">
    <mergeCell ref="A1:D1"/>
    <mergeCell ref="A3:D3"/>
    <mergeCell ref="A4:D4"/>
    <mergeCell ref="A5:D5"/>
    <mergeCell ref="A7:D7"/>
    <mergeCell ref="B10:D10"/>
    <mergeCell ref="C23:D23"/>
    <mergeCell ref="A25:B25"/>
    <mergeCell ref="A28:C28"/>
    <mergeCell ref="A36:D36"/>
    <mergeCell ref="A39:D39"/>
    <mergeCell ref="B40:D4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B4">
      <selection activeCell="K12" sqref="K12"/>
    </sheetView>
  </sheetViews>
  <sheetFormatPr defaultColWidth="6.8515625" defaultRowHeight="12.75" customHeight="1"/>
  <cols>
    <col min="1" max="1" width="37.421875" style="89" customWidth="1"/>
    <col min="2" max="2" width="12.28125" style="89" bestFit="1" customWidth="1"/>
    <col min="3" max="3" width="9.57421875" style="89" customWidth="1"/>
    <col min="4" max="7" width="12.28125" style="89" bestFit="1" customWidth="1"/>
    <col min="8" max="8" width="11.00390625" style="89" customWidth="1"/>
    <col min="9" max="9" width="12.28125" style="89" bestFit="1" customWidth="1"/>
    <col min="10" max="11" width="12.28125" style="89" customWidth="1"/>
    <col min="12" max="14" width="13.28125" style="89" bestFit="1" customWidth="1"/>
    <col min="15" max="16384" width="6.8515625" style="89" customWidth="1"/>
  </cols>
  <sheetData>
    <row r="1" spans="1:14" ht="14.2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4.25" customHeight="1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5" customHeight="1">
      <c r="A3" s="189" t="s">
        <v>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ht="0.75" customHeight="1"/>
    <row r="5" ht="0.75" customHeight="1"/>
    <row r="6" ht="9" customHeight="1"/>
    <row r="7" spans="1:14" ht="9.75">
      <c r="A7" s="188" t="s">
        <v>568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ht="10.5" customHeight="1"/>
    <row r="9" spans="1:14" ht="9">
      <c r="A9" s="188" t="s">
        <v>546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</row>
    <row r="10" spans="1:14" ht="2.25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</row>
    <row r="11" ht="2.25" customHeight="1"/>
    <row r="12" ht="14.25" customHeight="1">
      <c r="A12" s="91" t="s">
        <v>547</v>
      </c>
    </row>
    <row r="13" spans="1:14" ht="11.25" customHeight="1">
      <c r="A13" s="92" t="s">
        <v>548</v>
      </c>
      <c r="B13" s="93">
        <v>41275</v>
      </c>
      <c r="C13" s="93">
        <v>41306</v>
      </c>
      <c r="D13" s="93">
        <v>41334</v>
      </c>
      <c r="E13" s="93">
        <v>41365</v>
      </c>
      <c r="F13" s="93">
        <v>41395</v>
      </c>
      <c r="G13" s="93">
        <v>41426</v>
      </c>
      <c r="H13" s="93">
        <v>41456</v>
      </c>
      <c r="I13" s="93">
        <v>41487</v>
      </c>
      <c r="J13" s="93">
        <v>41518</v>
      </c>
      <c r="K13" s="93">
        <v>41548</v>
      </c>
      <c r="L13" s="93">
        <v>41579</v>
      </c>
      <c r="M13" s="93">
        <v>41609</v>
      </c>
      <c r="N13" s="88" t="s">
        <v>357</v>
      </c>
    </row>
    <row r="14" ht="0.75" customHeight="1"/>
    <row r="15" ht="0.75" customHeight="1"/>
    <row r="16" spans="1:14" ht="9" customHeight="1">
      <c r="A16" s="187" t="s">
        <v>549</v>
      </c>
      <c r="B16" s="94">
        <v>5846554.4</v>
      </c>
      <c r="C16" s="94">
        <v>5883899.59</v>
      </c>
      <c r="D16" s="94">
        <v>6137468.63</v>
      </c>
      <c r="E16" s="94">
        <v>6164150.93</v>
      </c>
      <c r="F16" s="94">
        <v>6500175.23</v>
      </c>
      <c r="G16" s="94">
        <v>6763174.32</v>
      </c>
      <c r="H16" s="94">
        <v>6689506.67</v>
      </c>
      <c r="I16" s="94">
        <v>6762730.13</v>
      </c>
      <c r="J16" s="94">
        <v>6671444.75</v>
      </c>
      <c r="K16" s="94">
        <v>6652744.98</v>
      </c>
      <c r="L16" s="94">
        <v>9271627.2</v>
      </c>
      <c r="M16" s="94">
        <v>12976468.88</v>
      </c>
      <c r="N16" s="95">
        <f>SUM(B16:M16)</f>
        <v>86319945.71000001</v>
      </c>
    </row>
    <row r="17" spans="1:14" ht="9.75" customHeight="1">
      <c r="A17" s="187"/>
      <c r="N17" s="95"/>
    </row>
    <row r="18" ht="1.5" customHeight="1">
      <c r="N18" s="95"/>
    </row>
    <row r="19" ht="0.75" customHeight="1">
      <c r="N19" s="95"/>
    </row>
    <row r="20" spans="1:14" ht="18.75" customHeight="1">
      <c r="A20" s="96" t="s">
        <v>550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5">
        <f>SUM(B20:E21)</f>
        <v>0</v>
      </c>
    </row>
    <row r="21" ht="1.5" customHeight="1">
      <c r="N21" s="95"/>
    </row>
    <row r="22" ht="0.75" customHeight="1">
      <c r="N22" s="95"/>
    </row>
    <row r="23" spans="1:14" ht="9" customHeight="1">
      <c r="A23" s="187" t="s">
        <v>551</v>
      </c>
      <c r="B23" s="94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5">
        <f>SUM(B23:E24)</f>
        <v>0</v>
      </c>
    </row>
    <row r="24" spans="1:14" ht="9.75" customHeight="1">
      <c r="A24" s="187"/>
      <c r="N24" s="95"/>
    </row>
    <row r="25" ht="1.5" customHeight="1">
      <c r="N25" s="95"/>
    </row>
    <row r="26" ht="0.75" customHeight="1">
      <c r="N26" s="95"/>
    </row>
    <row r="27" spans="1:14" ht="9" customHeight="1">
      <c r="A27" s="187" t="s">
        <v>552</v>
      </c>
      <c r="B27" s="94">
        <v>132352.04</v>
      </c>
      <c r="C27" s="94">
        <v>142193.92</v>
      </c>
      <c r="D27" s="94">
        <v>140937.76</v>
      </c>
      <c r="E27" s="94">
        <v>141829.88</v>
      </c>
      <c r="F27" s="94">
        <v>145880.39</v>
      </c>
      <c r="G27" s="94">
        <v>141826.97</v>
      </c>
      <c r="H27" s="94">
        <v>146953.66</v>
      </c>
      <c r="I27" s="94">
        <v>147360.82</v>
      </c>
      <c r="J27" s="94">
        <v>147246.49</v>
      </c>
      <c r="K27" s="94">
        <v>147098.51</v>
      </c>
      <c r="L27" s="94">
        <v>143284.86</v>
      </c>
      <c r="M27" s="94">
        <v>146233.06</v>
      </c>
      <c r="N27" s="95">
        <f>SUM(B27:M27)</f>
        <v>1723198.3600000003</v>
      </c>
    </row>
    <row r="28" spans="1:14" ht="9.75" customHeight="1">
      <c r="A28" s="187"/>
      <c r="N28" s="95"/>
    </row>
    <row r="29" ht="1.5" customHeight="1">
      <c r="N29" s="95"/>
    </row>
    <row r="30" ht="0.75" customHeight="1">
      <c r="N30" s="95"/>
    </row>
    <row r="31" spans="1:14" ht="9">
      <c r="A31" s="96" t="s">
        <v>553</v>
      </c>
      <c r="B31" s="94">
        <v>926540.95</v>
      </c>
      <c r="C31" s="94">
        <v>956967.4</v>
      </c>
      <c r="D31" s="94">
        <v>961435.69</v>
      </c>
      <c r="E31" s="94">
        <v>974428.17</v>
      </c>
      <c r="F31" s="94">
        <v>1034218.08</v>
      </c>
      <c r="G31" s="94">
        <v>1075067.64</v>
      </c>
      <c r="H31" s="94">
        <v>1071987.45</v>
      </c>
      <c r="I31" s="94">
        <v>1087801.33</v>
      </c>
      <c r="J31" s="94">
        <v>1063857.32</v>
      </c>
      <c r="K31" s="94">
        <v>1056418.02</v>
      </c>
      <c r="L31" s="94">
        <v>1179272.24</v>
      </c>
      <c r="M31" s="94">
        <v>2267970.48</v>
      </c>
      <c r="N31" s="95">
        <f>SUM(B31:M31)</f>
        <v>13655964.77</v>
      </c>
    </row>
    <row r="32" ht="1.5" customHeight="1">
      <c r="N32" s="95"/>
    </row>
    <row r="33" ht="0.75" customHeight="1">
      <c r="N33" s="95"/>
    </row>
    <row r="34" spans="1:14" ht="9" customHeight="1">
      <c r="A34" s="187" t="s">
        <v>554</v>
      </c>
      <c r="B34" s="94">
        <v>230160.49</v>
      </c>
      <c r="C34" s="94">
        <v>229562.9</v>
      </c>
      <c r="D34" s="94">
        <v>249939.99</v>
      </c>
      <c r="E34" s="94">
        <v>259321.97</v>
      </c>
      <c r="F34" s="94">
        <v>236646.43</v>
      </c>
      <c r="G34" s="94">
        <v>322754.62</v>
      </c>
      <c r="H34" s="94">
        <v>263037.88</v>
      </c>
      <c r="I34" s="94">
        <v>274902.24</v>
      </c>
      <c r="J34" s="94">
        <v>288009.85</v>
      </c>
      <c r="K34" s="94">
        <v>286682.11</v>
      </c>
      <c r="L34" s="94">
        <v>369085.46</v>
      </c>
      <c r="M34" s="94">
        <v>432182.39</v>
      </c>
      <c r="N34" s="95">
        <f>SUM(B34:M34)</f>
        <v>3442286.3299999996</v>
      </c>
    </row>
    <row r="35" spans="1:14" ht="9.75" customHeight="1">
      <c r="A35" s="187"/>
      <c r="N35" s="95"/>
    </row>
    <row r="36" ht="1.5" customHeight="1">
      <c r="N36" s="95"/>
    </row>
    <row r="37" ht="0.75" customHeight="1">
      <c r="N37" s="95"/>
    </row>
    <row r="38" spans="1:14" ht="18.75" customHeight="1">
      <c r="A38" s="96" t="s">
        <v>555</v>
      </c>
      <c r="B38" s="94">
        <v>0</v>
      </c>
      <c r="C38" s="94">
        <v>0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5">
        <f>SUM(B38:E39)</f>
        <v>0</v>
      </c>
    </row>
    <row r="39" ht="1.5" customHeight="1">
      <c r="N39" s="95"/>
    </row>
    <row r="40" ht="0.75" customHeight="1">
      <c r="N40" s="95"/>
    </row>
    <row r="41" spans="1:14" ht="9" customHeight="1">
      <c r="A41" s="187" t="s">
        <v>556</v>
      </c>
      <c r="B41" s="94">
        <v>317791.11</v>
      </c>
      <c r="C41" s="94">
        <v>348921.12</v>
      </c>
      <c r="D41" s="94">
        <v>332239.94</v>
      </c>
      <c r="E41" s="94">
        <v>422808.18</v>
      </c>
      <c r="F41" s="94">
        <v>496055.28</v>
      </c>
      <c r="G41" s="94">
        <v>481756.21</v>
      </c>
      <c r="H41" s="94">
        <v>393476.98</v>
      </c>
      <c r="I41" s="94">
        <v>432383.25</v>
      </c>
      <c r="J41" s="94">
        <v>379936.14</v>
      </c>
      <c r="K41" s="94">
        <v>399489.31</v>
      </c>
      <c r="L41" s="94">
        <v>429177.86</v>
      </c>
      <c r="M41" s="94">
        <v>466661.27</v>
      </c>
      <c r="N41" s="95">
        <f>SUM(B41:M41)</f>
        <v>4900696.65</v>
      </c>
    </row>
    <row r="42" spans="1:14" ht="9.75" customHeight="1">
      <c r="A42" s="187"/>
      <c r="N42" s="95"/>
    </row>
    <row r="43" ht="1.5" customHeight="1">
      <c r="N43" s="95"/>
    </row>
    <row r="44" ht="0.75" customHeight="1">
      <c r="N44" s="95"/>
    </row>
    <row r="45" spans="1:14" ht="18.75" customHeight="1">
      <c r="A45" s="96" t="s">
        <v>557</v>
      </c>
      <c r="B45" s="94">
        <v>0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5">
        <f>SUM(B45:E46)</f>
        <v>0</v>
      </c>
    </row>
    <row r="46" ht="1.5" customHeight="1">
      <c r="N46" s="95"/>
    </row>
    <row r="47" ht="0.75" customHeight="1">
      <c r="N47" s="95"/>
    </row>
    <row r="48" spans="1:14" ht="18.75" customHeight="1">
      <c r="A48" s="96" t="s">
        <v>558</v>
      </c>
      <c r="B48" s="94">
        <v>18944.86</v>
      </c>
      <c r="C48" s="94">
        <v>21626.07</v>
      </c>
      <c r="D48" s="94">
        <v>0</v>
      </c>
      <c r="E48" s="94">
        <v>0</v>
      </c>
      <c r="F48" s="94">
        <v>22490.41</v>
      </c>
      <c r="G48" s="94">
        <v>0</v>
      </c>
      <c r="H48" s="94">
        <v>28759.46</v>
      </c>
      <c r="I48" s="94">
        <v>109728.69</v>
      </c>
      <c r="J48" s="94">
        <v>0</v>
      </c>
      <c r="K48" s="94">
        <v>-18722.21</v>
      </c>
      <c r="L48" s="94">
        <v>0</v>
      </c>
      <c r="M48" s="94">
        <v>694359.06</v>
      </c>
      <c r="N48" s="95">
        <f>SUM(B48:M48)</f>
        <v>877186.3400000001</v>
      </c>
    </row>
    <row r="49" ht="1.5" customHeight="1">
      <c r="N49" s="95"/>
    </row>
    <row r="50" ht="0.75" customHeight="1">
      <c r="N50" s="95"/>
    </row>
    <row r="51" spans="1:14" ht="9" customHeight="1">
      <c r="A51" s="187" t="s">
        <v>559</v>
      </c>
      <c r="B51" s="94">
        <v>0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5">
        <f>SUM(B51:E52)</f>
        <v>0</v>
      </c>
    </row>
    <row r="52" spans="1:14" ht="9.75" customHeight="1">
      <c r="A52" s="187"/>
      <c r="N52" s="95"/>
    </row>
    <row r="53" ht="1.5" customHeight="1">
      <c r="N53" s="95"/>
    </row>
    <row r="54" ht="3" customHeight="1">
      <c r="N54" s="95"/>
    </row>
    <row r="55" spans="1:14" ht="18.75" customHeight="1">
      <c r="A55" s="98" t="s">
        <v>560</v>
      </c>
      <c r="B55" s="97">
        <f aca="true" t="shared" si="0" ref="B55:M55">SUM(B16:B54)</f>
        <v>7472343.8500000015</v>
      </c>
      <c r="C55" s="97">
        <f t="shared" si="0"/>
        <v>7583171.000000001</v>
      </c>
      <c r="D55" s="97">
        <f t="shared" si="0"/>
        <v>7822022.010000001</v>
      </c>
      <c r="E55" s="97">
        <f t="shared" si="0"/>
        <v>7962539.129999999</v>
      </c>
      <c r="F55" s="97">
        <f t="shared" si="0"/>
        <v>8435465.82</v>
      </c>
      <c r="G55" s="97">
        <f t="shared" si="0"/>
        <v>8784579.76</v>
      </c>
      <c r="H55" s="97">
        <f t="shared" si="0"/>
        <v>8593722.100000001</v>
      </c>
      <c r="I55" s="97">
        <f t="shared" si="0"/>
        <v>8814906.459999999</v>
      </c>
      <c r="J55" s="97">
        <f t="shared" si="0"/>
        <v>8550494.55</v>
      </c>
      <c r="K55" s="97">
        <f t="shared" si="0"/>
        <v>8523710.719999999</v>
      </c>
      <c r="L55" s="97">
        <f t="shared" si="0"/>
        <v>11392447.62</v>
      </c>
      <c r="M55" s="97">
        <f t="shared" si="0"/>
        <v>16983875.14</v>
      </c>
      <c r="N55" s="99">
        <f>SUM(B55:M55)</f>
        <v>110919278.16000001</v>
      </c>
    </row>
    <row r="56" ht="2.25" customHeight="1"/>
    <row r="57" ht="12" customHeight="1">
      <c r="A57" s="91" t="s">
        <v>561</v>
      </c>
    </row>
    <row r="58" spans="1:14" ht="11.25" customHeight="1">
      <c r="A58" s="92" t="s">
        <v>548</v>
      </c>
      <c r="B58" s="93">
        <v>41275</v>
      </c>
      <c r="C58" s="93">
        <v>41306</v>
      </c>
      <c r="D58" s="93">
        <v>41334</v>
      </c>
      <c r="E58" s="93">
        <v>41365</v>
      </c>
      <c r="F58" s="93">
        <v>41395</v>
      </c>
      <c r="G58" s="93">
        <v>41426</v>
      </c>
      <c r="H58" s="93">
        <v>41456</v>
      </c>
      <c r="I58" s="93">
        <v>41487</v>
      </c>
      <c r="J58" s="93">
        <v>41518</v>
      </c>
      <c r="K58" s="93">
        <v>41548</v>
      </c>
      <c r="L58" s="93">
        <v>41579</v>
      </c>
      <c r="M58" s="93">
        <v>41609</v>
      </c>
      <c r="N58" s="88" t="s">
        <v>357</v>
      </c>
    </row>
    <row r="59" ht="0.75" customHeight="1"/>
    <row r="60" ht="0.75" customHeight="1"/>
    <row r="61" spans="1:14" ht="18.75" customHeight="1">
      <c r="A61" s="96" t="s">
        <v>562</v>
      </c>
      <c r="B61" s="94">
        <v>0</v>
      </c>
      <c r="C61" s="94">
        <v>0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94">
        <v>0</v>
      </c>
      <c r="N61" s="95">
        <f>SUM(B61:E61)</f>
        <v>0</v>
      </c>
    </row>
    <row r="62" ht="1.5" customHeight="1"/>
    <row r="63" ht="0.75" customHeight="1"/>
    <row r="64" spans="1:14" ht="18.75" customHeight="1">
      <c r="A64" s="96" t="s">
        <v>563</v>
      </c>
      <c r="B64" s="94">
        <v>0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5">
        <f>SUM(B64:E64)</f>
        <v>0</v>
      </c>
    </row>
    <row r="65" ht="1.5" customHeight="1"/>
    <row r="66" ht="0.75" customHeight="1"/>
    <row r="67" spans="1:14" ht="9" customHeight="1">
      <c r="A67" s="187" t="s">
        <v>564</v>
      </c>
      <c r="B67" s="94">
        <v>18944.86</v>
      </c>
      <c r="C67" s="94">
        <v>21626.07</v>
      </c>
      <c r="D67" s="94">
        <v>0</v>
      </c>
      <c r="E67" s="94">
        <v>0</v>
      </c>
      <c r="F67" s="94">
        <v>22490.41</v>
      </c>
      <c r="G67" s="94">
        <v>0</v>
      </c>
      <c r="H67" s="94">
        <v>28759.46</v>
      </c>
      <c r="I67" s="94">
        <v>109728.69</v>
      </c>
      <c r="J67" s="94">
        <v>0</v>
      </c>
      <c r="K67" s="94">
        <v>-18722.21</v>
      </c>
      <c r="L67" s="94">
        <v>0</v>
      </c>
      <c r="M67" s="94">
        <v>694359.06</v>
      </c>
      <c r="N67" s="95">
        <f>SUM(B67:M67)</f>
        <v>877186.3400000001</v>
      </c>
    </row>
    <row r="68" ht="9.75" customHeight="1">
      <c r="A68" s="187"/>
    </row>
    <row r="69" ht="1.5" customHeight="1"/>
    <row r="70" ht="4.5" customHeight="1"/>
    <row r="71" spans="1:14" ht="9" customHeight="1">
      <c r="A71" s="187" t="s">
        <v>565</v>
      </c>
      <c r="B71" s="94">
        <v>230160.49</v>
      </c>
      <c r="C71" s="94">
        <v>229562.9</v>
      </c>
      <c r="D71" s="94">
        <v>249939.99</v>
      </c>
      <c r="E71" s="94">
        <v>259321.97</v>
      </c>
      <c r="F71" s="94">
        <v>236646.43</v>
      </c>
      <c r="G71" s="94">
        <v>322754.62</v>
      </c>
      <c r="H71" s="94">
        <v>263037.88</v>
      </c>
      <c r="I71" s="94">
        <v>274902.24</v>
      </c>
      <c r="J71" s="94">
        <v>288009.85</v>
      </c>
      <c r="K71" s="94">
        <v>286682.11</v>
      </c>
      <c r="L71" s="94">
        <v>369085.46</v>
      </c>
      <c r="M71" s="94">
        <v>432182.39</v>
      </c>
      <c r="N71" s="95">
        <f>SUM(B71:M71)</f>
        <v>3442286.3299999996</v>
      </c>
    </row>
    <row r="72" ht="9.75" customHeight="1">
      <c r="A72" s="187"/>
    </row>
    <row r="73" ht="1.5" customHeight="1"/>
    <row r="74" ht="0.75" customHeight="1"/>
    <row r="75" spans="1:14" ht="18.75" customHeight="1">
      <c r="A75" s="98" t="s">
        <v>370</v>
      </c>
      <c r="B75" s="97">
        <f aca="true" t="shared" si="1" ref="B75:M75">SUM(B61:B74)</f>
        <v>249105.34999999998</v>
      </c>
      <c r="C75" s="97">
        <f t="shared" si="1"/>
        <v>251188.97</v>
      </c>
      <c r="D75" s="97">
        <f t="shared" si="1"/>
        <v>249939.99</v>
      </c>
      <c r="E75" s="97">
        <f t="shared" si="1"/>
        <v>259321.97</v>
      </c>
      <c r="F75" s="97">
        <f t="shared" si="1"/>
        <v>259136.84</v>
      </c>
      <c r="G75" s="97">
        <f t="shared" si="1"/>
        <v>322754.62</v>
      </c>
      <c r="H75" s="97">
        <f t="shared" si="1"/>
        <v>291797.34</v>
      </c>
      <c r="I75" s="97">
        <f t="shared" si="1"/>
        <v>384630.93</v>
      </c>
      <c r="J75" s="97">
        <f t="shared" si="1"/>
        <v>288009.85</v>
      </c>
      <c r="K75" s="97">
        <f t="shared" si="1"/>
        <v>267959.89999999997</v>
      </c>
      <c r="L75" s="97">
        <f t="shared" si="1"/>
        <v>369085.46</v>
      </c>
      <c r="M75" s="97">
        <f t="shared" si="1"/>
        <v>1126541.4500000002</v>
      </c>
      <c r="N75" s="99">
        <f>SUM(B75:M75)</f>
        <v>4319472.67</v>
      </c>
    </row>
    <row r="76" ht="1.5" customHeight="1"/>
    <row r="77" ht="6" customHeight="1"/>
    <row r="78" ht="0.75" customHeight="1"/>
    <row r="79" ht="0.75" customHeight="1"/>
    <row r="80" spans="1:14" ht="9">
      <c r="A80" s="98" t="s">
        <v>566</v>
      </c>
      <c r="B80" s="97">
        <f aca="true" t="shared" si="2" ref="B80:M80">B55-B75</f>
        <v>7223238.500000002</v>
      </c>
      <c r="C80" s="97">
        <f t="shared" si="2"/>
        <v>7331982.030000001</v>
      </c>
      <c r="D80" s="97">
        <f t="shared" si="2"/>
        <v>7572082.0200000005</v>
      </c>
      <c r="E80" s="97">
        <f t="shared" si="2"/>
        <v>7703217.159999999</v>
      </c>
      <c r="F80" s="97">
        <f t="shared" si="2"/>
        <v>8176328.98</v>
      </c>
      <c r="G80" s="97">
        <f t="shared" si="2"/>
        <v>8461825.14</v>
      </c>
      <c r="H80" s="97">
        <f t="shared" si="2"/>
        <v>8301924.760000002</v>
      </c>
      <c r="I80" s="97">
        <f t="shared" si="2"/>
        <v>8430275.53</v>
      </c>
      <c r="J80" s="97">
        <f t="shared" si="2"/>
        <v>8262484.700000001</v>
      </c>
      <c r="K80" s="97">
        <f t="shared" si="2"/>
        <v>8255750.819999998</v>
      </c>
      <c r="L80" s="97">
        <f t="shared" si="2"/>
        <v>11023362.159999998</v>
      </c>
      <c r="M80" s="97">
        <f t="shared" si="2"/>
        <v>15857333.690000001</v>
      </c>
      <c r="N80" s="99">
        <f>SUM(B80:M80)</f>
        <v>106599805.49</v>
      </c>
    </row>
    <row r="81" spans="1:14" ht="9">
      <c r="A81" s="98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9"/>
    </row>
    <row r="82" spans="1:14" ht="9">
      <c r="A82" s="98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9"/>
    </row>
    <row r="83" spans="1:14" ht="9">
      <c r="A83" s="98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9"/>
    </row>
    <row r="84" spans="1:14" ht="9">
      <c r="A84" s="98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9"/>
    </row>
    <row r="85" spans="1:14" ht="9">
      <c r="A85" s="98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9"/>
    </row>
    <row r="86" spans="1:14" ht="9">
      <c r="A86" s="98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9"/>
    </row>
    <row r="89" ht="9">
      <c r="A89" s="90"/>
    </row>
    <row r="90" spans="1:11" ht="9">
      <c r="A90" s="100" t="s">
        <v>349</v>
      </c>
      <c r="F90" s="64" t="s">
        <v>350</v>
      </c>
      <c r="K90" s="64" t="s">
        <v>375</v>
      </c>
    </row>
    <row r="91" spans="1:11" ht="9">
      <c r="A91" s="101" t="s">
        <v>352</v>
      </c>
      <c r="F91" s="64" t="s">
        <v>567</v>
      </c>
      <c r="K91" s="64" t="s">
        <v>376</v>
      </c>
    </row>
    <row r="92" ht="9"/>
  </sheetData>
  <sheetProtection password="CADC" sheet="1"/>
  <mergeCells count="13">
    <mergeCell ref="A1:N1"/>
    <mergeCell ref="A2:N2"/>
    <mergeCell ref="A3:N3"/>
    <mergeCell ref="A7:N7"/>
    <mergeCell ref="A9:N10"/>
    <mergeCell ref="A16:A17"/>
    <mergeCell ref="A71:A72"/>
    <mergeCell ref="A23:A24"/>
    <mergeCell ref="A27:A28"/>
    <mergeCell ref="A34:A35"/>
    <mergeCell ref="A41:A42"/>
    <mergeCell ref="A51:A52"/>
    <mergeCell ref="A67:A68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42"/>
  <sheetViews>
    <sheetView zoomScalePageLayoutView="0" workbookViewId="0" topLeftCell="A2">
      <selection activeCell="I28" sqref="I28"/>
    </sheetView>
  </sheetViews>
  <sheetFormatPr defaultColWidth="9.140625" defaultRowHeight="15"/>
  <cols>
    <col min="1" max="1" width="9.140625" style="1" customWidth="1"/>
    <col min="2" max="2" width="35.28125" style="1" customWidth="1"/>
    <col min="3" max="3" width="4.7109375" style="1" customWidth="1"/>
    <col min="4" max="4" width="9.140625" style="1" hidden="1" customWidth="1"/>
    <col min="5" max="5" width="19.00390625" style="1" bestFit="1" customWidth="1"/>
    <col min="6" max="6" width="25.8515625" style="1" bestFit="1" customWidth="1"/>
    <col min="7" max="16384" width="9.140625" style="1" customWidth="1"/>
  </cols>
  <sheetData>
    <row r="1" ht="15"/>
    <row r="2" spans="1:6" ht="15">
      <c r="A2" s="190" t="s">
        <v>509</v>
      </c>
      <c r="B2" s="190"/>
      <c r="C2" s="190"/>
      <c r="D2" s="190"/>
      <c r="E2" s="190"/>
      <c r="F2" s="190"/>
    </row>
    <row r="3" spans="1:6" ht="15">
      <c r="A3" s="190" t="s">
        <v>1</v>
      </c>
      <c r="B3" s="190"/>
      <c r="C3" s="190"/>
      <c r="D3" s="190"/>
      <c r="E3" s="190"/>
      <c r="F3" s="190"/>
    </row>
    <row r="4" spans="1:6" ht="15">
      <c r="A4" s="190" t="s">
        <v>2</v>
      </c>
      <c r="B4" s="190"/>
      <c r="C4" s="190"/>
      <c r="D4" s="190"/>
      <c r="E4" s="190"/>
      <c r="F4" s="190"/>
    </row>
    <row r="5" spans="1:6" ht="15">
      <c r="A5" s="190" t="s">
        <v>588</v>
      </c>
      <c r="B5" s="190"/>
      <c r="C5" s="190"/>
      <c r="D5" s="190"/>
      <c r="E5" s="190"/>
      <c r="F5" s="190"/>
    </row>
    <row r="8" spans="2:6" ht="15">
      <c r="B8" s="144" t="s">
        <v>569</v>
      </c>
      <c r="C8" s="144"/>
      <c r="D8" s="144"/>
      <c r="E8" s="102" t="s">
        <v>570</v>
      </c>
      <c r="F8" s="102" t="s">
        <v>571</v>
      </c>
    </row>
    <row r="10" spans="2:6" ht="15">
      <c r="B10" s="191" t="s">
        <v>572</v>
      </c>
      <c r="C10" s="191"/>
      <c r="D10" s="191"/>
      <c r="E10" s="103">
        <v>221301427.2</v>
      </c>
      <c r="F10" s="104">
        <v>100</v>
      </c>
    </row>
    <row r="11" spans="2:4" ht="15">
      <c r="B11" s="191" t="s">
        <v>573</v>
      </c>
      <c r="C11" s="191"/>
      <c r="D11" s="191"/>
    </row>
    <row r="12" spans="2:6" ht="15">
      <c r="B12" s="192" t="s">
        <v>574</v>
      </c>
      <c r="C12" s="192"/>
      <c r="D12" s="192"/>
      <c r="E12" s="103">
        <v>107209327.16</v>
      </c>
      <c r="F12" s="106">
        <f>(E12/E10)</f>
        <v>0.48444932559386583</v>
      </c>
    </row>
    <row r="13" spans="2:6" ht="15">
      <c r="B13" s="192" t="s">
        <v>575</v>
      </c>
      <c r="C13" s="192"/>
      <c r="D13" s="192"/>
      <c r="E13" s="107"/>
      <c r="F13" s="108">
        <v>54</v>
      </c>
    </row>
    <row r="14" spans="2:6" ht="15">
      <c r="B14" s="192" t="s">
        <v>576</v>
      </c>
      <c r="C14" s="192"/>
      <c r="D14" s="192"/>
      <c r="E14" s="107">
        <f>E10*51.3%</f>
        <v>113527632.15359999</v>
      </c>
      <c r="F14" s="108">
        <v>51.300000000000004</v>
      </c>
    </row>
    <row r="15" spans="2:13" ht="15">
      <c r="B15" s="192" t="s">
        <v>577</v>
      </c>
      <c r="C15" s="192"/>
      <c r="D15" s="192"/>
      <c r="E15" s="107">
        <v>0</v>
      </c>
      <c r="F15" s="108">
        <v>0</v>
      </c>
      <c r="M15" s="109"/>
    </row>
    <row r="16" spans="2:4" ht="15">
      <c r="B16" s="191" t="s">
        <v>578</v>
      </c>
      <c r="C16" s="191"/>
      <c r="D16" s="191"/>
    </row>
    <row r="17" spans="2:6" ht="15">
      <c r="B17" s="192" t="s">
        <v>579</v>
      </c>
      <c r="C17" s="192"/>
      <c r="D17" s="192"/>
      <c r="E17" s="110">
        <f>'Resultado Nominal'!D18</f>
        <v>9125064.220000003</v>
      </c>
      <c r="F17" s="111">
        <f>(E17/E10)</f>
        <v>0.041233643792786184</v>
      </c>
    </row>
    <row r="18" spans="2:6" ht="15">
      <c r="B18" s="192" t="s">
        <v>580</v>
      </c>
      <c r="C18" s="192"/>
      <c r="D18" s="192"/>
      <c r="E18" s="107">
        <f>E10*120%</f>
        <v>265561712.64</v>
      </c>
      <c r="F18" s="108">
        <v>120</v>
      </c>
    </row>
    <row r="19" spans="2:6" ht="15">
      <c r="B19" s="192" t="s">
        <v>577</v>
      </c>
      <c r="C19" s="192"/>
      <c r="D19" s="192"/>
      <c r="E19" s="107">
        <v>0</v>
      </c>
      <c r="F19" s="108">
        <v>0</v>
      </c>
    </row>
    <row r="20" spans="2:4" ht="15">
      <c r="B20" s="191" t="s">
        <v>581</v>
      </c>
      <c r="C20" s="191"/>
      <c r="D20" s="191"/>
    </row>
    <row r="21" spans="2:6" ht="15">
      <c r="B21" s="192" t="s">
        <v>574</v>
      </c>
      <c r="C21" s="192"/>
      <c r="D21" s="192"/>
      <c r="E21" s="107">
        <v>0</v>
      </c>
      <c r="F21" s="108">
        <v>0</v>
      </c>
    </row>
    <row r="22" spans="2:6" ht="15">
      <c r="B22" s="192" t="s">
        <v>582</v>
      </c>
      <c r="C22" s="192"/>
      <c r="D22" s="192"/>
      <c r="E22" s="107">
        <f>E10*22%</f>
        <v>48686313.984</v>
      </c>
      <c r="F22" s="108">
        <v>22</v>
      </c>
    </row>
    <row r="23" spans="2:6" ht="15">
      <c r="B23" s="192" t="s">
        <v>577</v>
      </c>
      <c r="C23" s="192"/>
      <c r="D23" s="192"/>
      <c r="E23" s="107">
        <v>0</v>
      </c>
      <c r="F23" s="108">
        <v>0</v>
      </c>
    </row>
    <row r="24" spans="2:4" ht="15">
      <c r="B24" s="191" t="s">
        <v>583</v>
      </c>
      <c r="C24" s="191"/>
      <c r="D24" s="191"/>
    </row>
    <row r="25" spans="2:6" ht="15">
      <c r="B25" s="192" t="s">
        <v>584</v>
      </c>
      <c r="C25" s="192"/>
      <c r="D25" s="192"/>
      <c r="E25" s="107">
        <v>978585.65</v>
      </c>
      <c r="F25" s="111">
        <f>(E25/E10)</f>
        <v>0.004421958151745712</v>
      </c>
    </row>
    <row r="26" spans="2:6" ht="15">
      <c r="B26" s="192" t="s">
        <v>585</v>
      </c>
      <c r="C26" s="192"/>
      <c r="D26" s="192"/>
      <c r="E26" s="107">
        <f>E10*16%</f>
        <v>35408228.352</v>
      </c>
      <c r="F26" s="108">
        <v>16</v>
      </c>
    </row>
    <row r="27" spans="2:6" ht="15">
      <c r="B27" s="192" t="s">
        <v>577</v>
      </c>
      <c r="C27" s="192"/>
      <c r="D27" s="192"/>
      <c r="E27" s="107">
        <v>0</v>
      </c>
      <c r="F27" s="108">
        <v>0</v>
      </c>
    </row>
    <row r="28" spans="2:4" ht="15">
      <c r="B28" s="191" t="s">
        <v>586</v>
      </c>
      <c r="C28" s="191"/>
      <c r="D28" s="191"/>
    </row>
    <row r="29" spans="2:6" ht="15">
      <c r="B29" s="192" t="s">
        <v>579</v>
      </c>
      <c r="C29" s="192"/>
      <c r="D29" s="192"/>
      <c r="E29" s="107">
        <v>0</v>
      </c>
      <c r="F29" s="108">
        <v>0</v>
      </c>
    </row>
    <row r="30" spans="2:6" ht="15">
      <c r="B30" s="192" t="s">
        <v>587</v>
      </c>
      <c r="C30" s="192"/>
      <c r="D30" s="192"/>
      <c r="E30" s="107">
        <f>E10*7%</f>
        <v>15491099.904000001</v>
      </c>
      <c r="F30" s="108">
        <v>7</v>
      </c>
    </row>
    <row r="31" spans="2:6" ht="15">
      <c r="B31" s="192" t="s">
        <v>577</v>
      </c>
      <c r="C31" s="192"/>
      <c r="D31" s="192"/>
      <c r="E31" s="107">
        <v>0</v>
      </c>
      <c r="F31" s="108">
        <v>0</v>
      </c>
    </row>
    <row r="32" spans="2:6" ht="15">
      <c r="B32" s="105"/>
      <c r="C32" s="105"/>
      <c r="D32" s="105"/>
      <c r="E32" s="107"/>
      <c r="F32" s="108"/>
    </row>
    <row r="33" spans="2:6" ht="15">
      <c r="B33" s="105"/>
      <c r="C33" s="105"/>
      <c r="D33" s="105"/>
      <c r="E33" s="107"/>
      <c r="F33" s="108"/>
    </row>
    <row r="34" spans="2:6" ht="15">
      <c r="B34" s="105"/>
      <c r="C34" s="105"/>
      <c r="D34" s="105"/>
      <c r="E34" s="107"/>
      <c r="F34" s="108"/>
    </row>
    <row r="35" spans="2:6" ht="15">
      <c r="B35" s="105"/>
      <c r="C35" s="105"/>
      <c r="D35" s="105"/>
      <c r="E35" s="107"/>
      <c r="F35" s="108"/>
    </row>
    <row r="36" spans="2:6" ht="15">
      <c r="B36" s="105"/>
      <c r="C36" s="105"/>
      <c r="D36" s="105"/>
      <c r="E36" s="107"/>
      <c r="F36" s="108"/>
    </row>
    <row r="37" spans="2:6" ht="15">
      <c r="B37" s="105"/>
      <c r="C37" s="105"/>
      <c r="D37" s="105"/>
      <c r="E37" s="107"/>
      <c r="F37" s="108"/>
    </row>
    <row r="39" spans="2:6" ht="15">
      <c r="B39" s="140"/>
      <c r="C39" s="140"/>
      <c r="D39" s="140"/>
      <c r="E39" s="140"/>
      <c r="F39" s="140"/>
    </row>
    <row r="41" spans="2:6" ht="15">
      <c r="B41" s="112" t="s">
        <v>349</v>
      </c>
      <c r="C41" s="113" t="s">
        <v>350</v>
      </c>
      <c r="D41" s="114"/>
      <c r="E41" s="114"/>
      <c r="F41" s="113" t="s">
        <v>375</v>
      </c>
    </row>
    <row r="42" spans="2:6" ht="15">
      <c r="B42" s="115" t="s">
        <v>352</v>
      </c>
      <c r="C42" s="113" t="s">
        <v>567</v>
      </c>
      <c r="D42" s="114"/>
      <c r="E42" s="114"/>
      <c r="F42" s="113" t="s">
        <v>376</v>
      </c>
    </row>
  </sheetData>
  <sheetProtection password="CADC" sheet="1"/>
  <mergeCells count="28">
    <mergeCell ref="B29:D29"/>
    <mergeCell ref="B30:D30"/>
    <mergeCell ref="B31:D31"/>
    <mergeCell ref="B39:F39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A2:F2"/>
    <mergeCell ref="A3:F3"/>
    <mergeCell ref="A4:F4"/>
    <mergeCell ref="A5:F5"/>
    <mergeCell ref="B8:D8"/>
    <mergeCell ref="B10:D10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2014-02-11T10:19:24Z</cp:lastPrinted>
  <dcterms:created xsi:type="dcterms:W3CDTF">2013-05-28T13:53:34Z</dcterms:created>
  <dcterms:modified xsi:type="dcterms:W3CDTF">2014-12-12T12:02:58Z</dcterms:modified>
  <cp:category/>
  <cp:version/>
  <cp:contentType/>
  <cp:contentStatus/>
</cp:coreProperties>
</file>