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tabRatio="883" activeTab="0"/>
  </bookViews>
  <sheets>
    <sheet name="Balanço Orçamentário" sheetId="1" r:id="rId1"/>
    <sheet name="Desp.Função" sheetId="2" r:id="rId2"/>
    <sheet name="Tatuiprev" sheetId="3" r:id="rId3"/>
    <sheet name="Restos a Pagar" sheetId="4" r:id="rId4"/>
    <sheet name="Receita Corrente Líq." sheetId="5" r:id="rId5"/>
    <sheet name="Resultado Primário" sheetId="6" r:id="rId6"/>
    <sheet name="Resultado Nominal" sheetId="7" r:id="rId7"/>
  </sheets>
  <definedNames/>
  <calcPr fullCalcOnLoad="1"/>
</workbook>
</file>

<file path=xl/sharedStrings.xml><?xml version="1.0" encoding="utf-8"?>
<sst xmlns="http://schemas.openxmlformats.org/spreadsheetml/2006/main" count="724" uniqueCount="535">
  <si>
    <t>PREFEITURA MUNICIPAL DE TATUI</t>
  </si>
  <si>
    <t>DEPARTAMENTO DE FINANÇAS</t>
  </si>
  <si>
    <t>SETOR CONTÁBIL</t>
  </si>
  <si>
    <t xml:space="preserve">RREO - Anexo I (LRF, Art. 52, inciso I, alíneas "a" e "b" do inciso II e § 1º) </t>
  </si>
  <si>
    <t>RECEITAS REALIZADAS</t>
  </si>
  <si>
    <t>CAMPO</t>
  </si>
  <si>
    <t>RECEITAS</t>
  </si>
  <si>
    <t>%
(b/a)</t>
  </si>
  <si>
    <t>RECEITAS (EXCETO INTRAORÇAMENTÁRIAS)(I)</t>
  </si>
  <si>
    <t xml:space="preserve">  RECEITAS CORRENTES</t>
  </si>
  <si>
    <t xml:space="preserve">    RECEITA TRIBUTÁRIA</t>
  </si>
  <si>
    <t xml:space="preserve">      Impostos</t>
  </si>
  <si>
    <t xml:space="preserve">      Taxas</t>
  </si>
  <si>
    <t xml:space="preserve">      Contribuição de Melhoria</t>
  </si>
  <si>
    <t xml:space="preserve">    RECEITA DE CONTRIBUIÇÕES</t>
  </si>
  <si>
    <t xml:space="preserve">      Contribuições Sociais</t>
  </si>
  <si>
    <t xml:space="preserve">      Contribuições Econômicas</t>
  </si>
  <si>
    <t xml:space="preserve">    RECEITA PATRIMONIAL</t>
  </si>
  <si>
    <t xml:space="preserve">      Receitas Imobiliárias</t>
  </si>
  <si>
    <t xml:space="preserve">      Receitas de Valores Mobiliários</t>
  </si>
  <si>
    <t xml:space="preserve">      Receita de Concessões e Permissões</t>
  </si>
  <si>
    <t xml:space="preserve">      Compensações Financeiras</t>
  </si>
  <si>
    <t xml:space="preserve">      Outras Receitas Patrimoniais</t>
  </si>
  <si>
    <t xml:space="preserve">    RECEITA AGROPECUÁRIA</t>
  </si>
  <si>
    <t xml:space="preserve">      Receita da Produção Vegetal</t>
  </si>
  <si>
    <t xml:space="preserve">      Receita da Produção Animal e Derivados</t>
  </si>
  <si>
    <t xml:space="preserve">      Outras Receitas Agropecuárias</t>
  </si>
  <si>
    <t xml:space="preserve">    RECEITA INDUSTRIAL</t>
  </si>
  <si>
    <t xml:space="preserve">      Receita da Indústria de Transformação</t>
  </si>
  <si>
    <t xml:space="preserve">      Receita da Indústria de Construção</t>
  </si>
  <si>
    <t xml:space="preserve">      Outras Receitas Industriais</t>
  </si>
  <si>
    <t xml:space="preserve">    RECEITA DE SERVIÇOS</t>
  </si>
  <si>
    <t xml:space="preserve">    TRANSFERÊNCIAS CORRENTES</t>
  </si>
  <si>
    <t xml:space="preserve">      Transferências Intergovernamentais</t>
  </si>
  <si>
    <t xml:space="preserve">      Transferências de Instituições Privadas</t>
  </si>
  <si>
    <t xml:space="preserve">      Transferências do Exterior</t>
  </si>
  <si>
    <t xml:space="preserve">      Transferências de Pessoas</t>
  </si>
  <si>
    <t xml:space="preserve">      Transferências de Convênios</t>
  </si>
  <si>
    <t xml:space="preserve">      Transferências para o Combate à Fome</t>
  </si>
  <si>
    <t xml:space="preserve">    OUTRAS RECEITAS CORRENTES</t>
  </si>
  <si>
    <t xml:space="preserve">      Multas e Juros de Mora</t>
  </si>
  <si>
    <t xml:space="preserve">      Indenizações e Restituições</t>
  </si>
  <si>
    <t xml:space="preserve">      Receita da Dívida Ativa</t>
  </si>
  <si>
    <t xml:space="preserve">      Receitas Correntes Diversas</t>
  </si>
  <si>
    <t xml:space="preserve">  RECEITAS DE CAPITAL</t>
  </si>
  <si>
    <t xml:space="preserve">    OPERAÇÕES DE CRÉDITO</t>
  </si>
  <si>
    <t xml:space="preserve">      Operações de Crédito Internas</t>
  </si>
  <si>
    <t xml:space="preserve">      Operações de Crédito Externas</t>
  </si>
  <si>
    <t xml:space="preserve">    ALIENAÇÃO DE BENS</t>
  </si>
  <si>
    <t xml:space="preserve">      Alienação de Bens Móveis</t>
  </si>
  <si>
    <t xml:space="preserve">      Alienação de Bens Imóveis</t>
  </si>
  <si>
    <t xml:space="preserve">    AMORTIZAÇÕES DE EMPRÉSTIMOS</t>
  </si>
  <si>
    <t xml:space="preserve">    TRANSFERÊNCIAS DE CAPITAL</t>
  </si>
  <si>
    <t xml:space="preserve">      Transferências Intergovernamentais - Rec. Capital</t>
  </si>
  <si>
    <t xml:space="preserve">      Transferências de Instituições Privadas - Rec. Capital</t>
  </si>
  <si>
    <t xml:space="preserve">      Transferências do Exterior - Rec. Capital</t>
  </si>
  <si>
    <t xml:space="preserve">      Transferências de Pessoas - Rec. Capital</t>
  </si>
  <si>
    <t xml:space="preserve">      Transferências de Outras Instituições Públicas</t>
  </si>
  <si>
    <t xml:space="preserve">      Transferências de Convênios - Rec. Capital</t>
  </si>
  <si>
    <t xml:space="preserve">      Transferências para o Combate à Fome - Rec. Capital</t>
  </si>
  <si>
    <t xml:space="preserve">    OUTRAS RECEITAS DE CAPITAL</t>
  </si>
  <si>
    <t xml:space="preserve">      Integralização do Capital Social</t>
  </si>
  <si>
    <t xml:space="preserve">      Dívida Ativa Prov. da Amortiz. de Emp. e Financiamentos</t>
  </si>
  <si>
    <t xml:space="preserve">      Receitas de Capital Diversas - Rec. Capital</t>
  </si>
  <si>
    <t>RECEITAS INTRA-ORÇAMENTÁRIAS (II)</t>
  </si>
  <si>
    <t>SUBTOTAL DAS RECEITAS (III) = (I+II)</t>
  </si>
  <si>
    <t>OPERAÇÕES DE CRÉDITO/REFINANCIAMENTO (IV)</t>
  </si>
  <si>
    <t xml:space="preserve">  Operações de Crédito Internas - Ref.</t>
  </si>
  <si>
    <t xml:space="preserve">    Mobiliária</t>
  </si>
  <si>
    <t xml:space="preserve">    Contratual</t>
  </si>
  <si>
    <t xml:space="preserve">  Operações de Crédito Externas - Ref.</t>
  </si>
  <si>
    <t xml:space="preserve">    Mobiliária - Créd. Externo</t>
  </si>
  <si>
    <t xml:space="preserve">    Contratual - Créd. Externo</t>
  </si>
  <si>
    <t>SUBTOTAL COM REFINANCIAMENTO (V) = (III+IV)</t>
  </si>
  <si>
    <t>DÉFICIT (VI)</t>
  </si>
  <si>
    <t>TOTAL (VII) = (V+VI)</t>
  </si>
  <si>
    <t>SALDO DE EXERCÍCIOS ANTERIORES (UTILIZADOS PARA CRÉDITOS ADICIONAIS)</t>
  </si>
  <si>
    <t xml:space="preserve">  Superávit Financeiro</t>
  </si>
  <si>
    <t xml:space="preserve">  Reabertura de Créditos Adicionais</t>
  </si>
  <si>
    <t>DESPESAS</t>
  </si>
  <si>
    <t>NO BIMESTRE</t>
  </si>
  <si>
    <t>ATÉ O BIMESTRE</t>
  </si>
  <si>
    <t xml:space="preserve">    INVESTIMENTOS</t>
  </si>
  <si>
    <t>DESPESAS (EXCETO INTRAORÇAMENTÁRIAS)(VIII)</t>
  </si>
  <si>
    <t xml:space="preserve">  DESPESAS CORRENTE</t>
  </si>
  <si>
    <t xml:space="preserve">    PESSOAL E ENCARGOS SOCIAIS</t>
  </si>
  <si>
    <t xml:space="preserve">    JUROS E ENCARGOS DA DÍVIDA</t>
  </si>
  <si>
    <t xml:space="preserve">    OUTRAS DESPESAS CORRENTES</t>
  </si>
  <si>
    <t xml:space="preserve">  DESPESAS DE CAPITAL</t>
  </si>
  <si>
    <t xml:space="preserve">    INVERSÕES FINANCEIRAS</t>
  </si>
  <si>
    <t xml:space="preserve">    AMORTIZAÇÃO DA DÍVIDA</t>
  </si>
  <si>
    <t xml:space="preserve">  RESERVA DE CONTINGÊNCIA</t>
  </si>
  <si>
    <t xml:space="preserve">  RESERVA DO RPPS</t>
  </si>
  <si>
    <t>DESPESAS INTRA-ORÇAMENTÁRIAS (IX)</t>
  </si>
  <si>
    <t>SUBTOTAL DAS DESPESAS (X) = (VIII+IX)</t>
  </si>
  <si>
    <t>AMORTIZAÇÃO DA DÍVIDA/REFINANCIAMENTO (XI)</t>
  </si>
  <si>
    <t xml:space="preserve">  Amortização da Dívida Interna</t>
  </si>
  <si>
    <t xml:space="preserve">    Dívida Mobiliária</t>
  </si>
  <si>
    <t xml:space="preserve">    Outras Dívidas</t>
  </si>
  <si>
    <t xml:space="preserve">  Amortização da Dívida Externa</t>
  </si>
  <si>
    <t xml:space="preserve">    Dívida Mobiliária - Dív. Externa</t>
  </si>
  <si>
    <t xml:space="preserve">    Outras Dívidas - Dív. Externa</t>
  </si>
  <si>
    <t>SUBTOTAL COM REFINANCIAMENTO (XII) = (X+XI)</t>
  </si>
  <si>
    <t>SUPERÁVIT (XIII)</t>
  </si>
  <si>
    <t>TOTAL (XIV) = (XII+XIII)</t>
  </si>
  <si>
    <t>RREO - Anexo II (LRF, Art. 52, inciso II, alínea "c")</t>
  </si>
  <si>
    <t>DOTAÇÃO
INICIAL</t>
  </si>
  <si>
    <t>DOTAÇÃO
ATUALIZADA
(a)</t>
  </si>
  <si>
    <t>SALDO A
LIQUIDAR
(a-b)</t>
  </si>
  <si>
    <t>CÓDIGO</t>
  </si>
  <si>
    <t>FUNÇÃO/SUBFUNÇÃO</t>
  </si>
  <si>
    <t>ATÉ O BIMESTRE
(b)</t>
  </si>
  <si>
    <t>%
(b/total b)</t>
  </si>
  <si>
    <t>DESPESAS (EXCETO INTRAORÇAMENTÁRIAS)(I)</t>
  </si>
  <si>
    <t>01</t>
  </si>
  <si>
    <t>LEGISLATIVA</t>
  </si>
  <si>
    <t>01.031</t>
  </si>
  <si>
    <t xml:space="preserve">  AÇÃO LEGISLATIVA</t>
  </si>
  <si>
    <t>01.122</t>
  </si>
  <si>
    <t xml:space="preserve">  ADMINISTRAÇÃO GERAL</t>
  </si>
  <si>
    <t>01.126</t>
  </si>
  <si>
    <t xml:space="preserve">  TECNOLOGIA DE INFORMAÇÃO</t>
  </si>
  <si>
    <t>01.128</t>
  </si>
  <si>
    <t xml:space="preserve">  FORMAÇÃO DE RECURSOS HUMANOS</t>
  </si>
  <si>
    <t>04</t>
  </si>
  <si>
    <t>ADMINISTRAÇÃO</t>
  </si>
  <si>
    <t>04.122</t>
  </si>
  <si>
    <t>04.123</t>
  </si>
  <si>
    <t xml:space="preserve">  ADMINISTRAÇÃO FINANCEIRA</t>
  </si>
  <si>
    <t>04.127</t>
  </si>
  <si>
    <t xml:space="preserve">  ORDENAMENTO TERRITORIAL</t>
  </si>
  <si>
    <t>04.128</t>
  </si>
  <si>
    <t>04.129</t>
  </si>
  <si>
    <t xml:space="preserve">  ADMINISTRAÇÃO DE RECEITAS</t>
  </si>
  <si>
    <t>04.363</t>
  </si>
  <si>
    <t xml:space="preserve">  ENSINO PROFISSIONAL</t>
  </si>
  <si>
    <t>04.572</t>
  </si>
  <si>
    <t xml:space="preserve">  DESENVOLVIMENTO TECNOLÓGICO E ENGENHARIA</t>
  </si>
  <si>
    <t>06</t>
  </si>
  <si>
    <t>SEGURANÇA PÚBLICA</t>
  </si>
  <si>
    <t>06.128</t>
  </si>
  <si>
    <t xml:space="preserve">  FORMAÇÃO DE RECUROSOS HUMANOS</t>
  </si>
  <si>
    <t>06.182</t>
  </si>
  <si>
    <t xml:space="preserve">  DEFESA CIVIL</t>
  </si>
  <si>
    <t>08</t>
  </si>
  <si>
    <t>ASSISTÊNCIA SOCIAL</t>
  </si>
  <si>
    <t>08.241</t>
  </si>
  <si>
    <t xml:space="preserve">  ASSISTÊNCIA AO IDOSO</t>
  </si>
  <si>
    <t>08.242</t>
  </si>
  <si>
    <t xml:space="preserve">  ASSISTÊNCIA AO PORTADOR DEFICIÊNCIA</t>
  </si>
  <si>
    <t>08.243</t>
  </si>
  <si>
    <t xml:space="preserve">  ASSISTÊNCIA A CRIANÇA E ADOLESCENTE</t>
  </si>
  <si>
    <t>08.244</t>
  </si>
  <si>
    <t xml:space="preserve">  ASSISTÊNCIA COMUNITÁRIA</t>
  </si>
  <si>
    <t>08.306</t>
  </si>
  <si>
    <t xml:space="preserve">  ALIMENTAÇÃO E NUTRIÇÃO</t>
  </si>
  <si>
    <t>09</t>
  </si>
  <si>
    <t>PREVIDÊNCIA SOCIAL</t>
  </si>
  <si>
    <t>09.272</t>
  </si>
  <si>
    <t xml:space="preserve">  PREVIDENCIA DO REGIME ESTATUTARIO</t>
  </si>
  <si>
    <t>10</t>
  </si>
  <si>
    <t>SAÚDE</t>
  </si>
  <si>
    <t>10.122</t>
  </si>
  <si>
    <t xml:space="preserve">  ADMINISTRACAO GERAL</t>
  </si>
  <si>
    <t>10.128</t>
  </si>
  <si>
    <t xml:space="preserve">  FORMACAO DE RECURSOS HUMANOS</t>
  </si>
  <si>
    <t>10.301</t>
  </si>
  <si>
    <t xml:space="preserve">  ATENCAO BASICA</t>
  </si>
  <si>
    <t>10.302</t>
  </si>
  <si>
    <t xml:space="preserve">  ASSIST.HOSPITALAR E AMBULATORIAL</t>
  </si>
  <si>
    <t>10.303</t>
  </si>
  <si>
    <t xml:space="preserve">  SUPORTE PROFILATICO E TERAPEUTICO</t>
  </si>
  <si>
    <t>10.304</t>
  </si>
  <si>
    <t xml:space="preserve">  VIGILANCIA SANITARIA</t>
  </si>
  <si>
    <t>10.305</t>
  </si>
  <si>
    <t xml:space="preserve">  VIGILANCIA EPIDEMIOLOGICA</t>
  </si>
  <si>
    <t>11</t>
  </si>
  <si>
    <t>TRABALHO</t>
  </si>
  <si>
    <t>11.334</t>
  </si>
  <si>
    <t xml:space="preserve">  FOMENTO AO TRABALHO</t>
  </si>
  <si>
    <t>12</t>
  </si>
  <si>
    <t>EDUCAÇÃO</t>
  </si>
  <si>
    <t>12.122</t>
  </si>
  <si>
    <t>12.306</t>
  </si>
  <si>
    <t xml:space="preserve">  ALIMENTACAO E NUTRICAO</t>
  </si>
  <si>
    <t>12.361</t>
  </si>
  <si>
    <t xml:space="preserve">  ENSINO FUNDAMENTAL</t>
  </si>
  <si>
    <t>12.363</t>
  </si>
  <si>
    <t>12.364</t>
  </si>
  <si>
    <t xml:space="preserve">  ENSINO SUPERIOR</t>
  </si>
  <si>
    <t>12.365</t>
  </si>
  <si>
    <t xml:space="preserve">  EDUCACAO INFANTIL</t>
  </si>
  <si>
    <t>12.366</t>
  </si>
  <si>
    <t xml:space="preserve">  EDUCACAO DE JOVENS E ADULTOS</t>
  </si>
  <si>
    <t>12.367</t>
  </si>
  <si>
    <t xml:space="preserve">  EDUCACAO ESPECIAL</t>
  </si>
  <si>
    <t>12.541</t>
  </si>
  <si>
    <t xml:space="preserve">  PRESERVAÇÃO E CONSERVAÇÃO AMBIENTAL</t>
  </si>
  <si>
    <t>13</t>
  </si>
  <si>
    <t>CULTURA</t>
  </si>
  <si>
    <t>13.391</t>
  </si>
  <si>
    <t xml:space="preserve">  PATRIMONIO HIST.,ART.E ARQUEOLOGICO</t>
  </si>
  <si>
    <t>13.392</t>
  </si>
  <si>
    <t xml:space="preserve">  DIFUSAO CULTURAL</t>
  </si>
  <si>
    <t>15</t>
  </si>
  <si>
    <t>URBANISMO</t>
  </si>
  <si>
    <t>15.451</t>
  </si>
  <si>
    <t xml:space="preserve">  INFRA-ESTRUTURA URBANA</t>
  </si>
  <si>
    <t>15.452</t>
  </si>
  <si>
    <t xml:space="preserve">  SERVICOS URBANOS</t>
  </si>
  <si>
    <t>16</t>
  </si>
  <si>
    <t>HABITAÇÃO</t>
  </si>
  <si>
    <t>16.482</t>
  </si>
  <si>
    <t xml:space="preserve">  HABITACAO URBANA</t>
  </si>
  <si>
    <t>17</t>
  </si>
  <si>
    <t>SANEAMENTO</t>
  </si>
  <si>
    <t>17.511</t>
  </si>
  <si>
    <t xml:space="preserve">  SANEAMENTO BASICO RURAL</t>
  </si>
  <si>
    <t>18</t>
  </si>
  <si>
    <t>GESTÃO AMBIENTAL</t>
  </si>
  <si>
    <t>18.122</t>
  </si>
  <si>
    <t>18.128</t>
  </si>
  <si>
    <t>18.541</t>
  </si>
  <si>
    <t xml:space="preserve">  PRESERVACAO E CONSERVACAO AMBIENTAL</t>
  </si>
  <si>
    <t>18.542</t>
  </si>
  <si>
    <t xml:space="preserve">  CONTROLE AMBIENTAL</t>
  </si>
  <si>
    <t>18.543</t>
  </si>
  <si>
    <t xml:space="preserve">  RECUPERACAO DE AREAS DEGRADADAS</t>
  </si>
  <si>
    <t>20</t>
  </si>
  <si>
    <t>AGRICULTURA</t>
  </si>
  <si>
    <t>20.306</t>
  </si>
  <si>
    <t>20.601</t>
  </si>
  <si>
    <t xml:space="preserve">  PROMOCAO DA PRODUCAO VEGETAL</t>
  </si>
  <si>
    <t>20.602</t>
  </si>
  <si>
    <t xml:space="preserve">  PROMOCAO DA PRODUCAO ANIMAL</t>
  </si>
  <si>
    <t>20.606</t>
  </si>
  <si>
    <t xml:space="preserve">  EXTENSAO RURAL</t>
  </si>
  <si>
    <t>20.782</t>
  </si>
  <si>
    <t xml:space="preserve">  TRANSPORTE RODOVIÁRIO</t>
  </si>
  <si>
    <t>23</t>
  </si>
  <si>
    <t>COMÉRCIO E SERVIÇOS</t>
  </si>
  <si>
    <t>23.695</t>
  </si>
  <si>
    <t xml:space="preserve">  TURISMO</t>
  </si>
  <si>
    <t>25</t>
  </si>
  <si>
    <t>ENERGIA</t>
  </si>
  <si>
    <t>25.752</t>
  </si>
  <si>
    <t xml:space="preserve">  ENERGIA ELETRICA</t>
  </si>
  <si>
    <t>26</t>
  </si>
  <si>
    <t>TRANSPORTE</t>
  </si>
  <si>
    <t>26.122</t>
  </si>
  <si>
    <t>26.361</t>
  </si>
  <si>
    <t>26.782</t>
  </si>
  <si>
    <t xml:space="preserve">  TRANSPORTE RODOVIARIO</t>
  </si>
  <si>
    <t>27</t>
  </si>
  <si>
    <t>DESPORTO E LAZER</t>
  </si>
  <si>
    <t>27.811</t>
  </si>
  <si>
    <t xml:space="preserve">  DESPORTO DE RENDIMENTO</t>
  </si>
  <si>
    <t>27.813</t>
  </si>
  <si>
    <t xml:space="preserve">  LAZER</t>
  </si>
  <si>
    <t>28</t>
  </si>
  <si>
    <t>ENCARGOS ESPECIAIS</t>
  </si>
  <si>
    <t>28.123</t>
  </si>
  <si>
    <t>28.843</t>
  </si>
  <si>
    <t xml:space="preserve">  SERVICO DA DIVIDA INTERNA</t>
  </si>
  <si>
    <t>28.846</t>
  </si>
  <si>
    <t xml:space="preserve">  OUTROS ENCARGOS ESPECIAIS</t>
  </si>
  <si>
    <t>RESERVA DE CONTINGÊNCIA</t>
  </si>
  <si>
    <t>RESERVA DO RPPS</t>
  </si>
  <si>
    <t>DESPESAS INTRA-ORÇAMENTÁRIAS (II)</t>
  </si>
  <si>
    <t>TOTAL (III) = (I + II)</t>
  </si>
  <si>
    <t>PREVISÃO INICIAL</t>
  </si>
  <si>
    <t>PREVISÃO ATUALIZADA</t>
  </si>
  <si>
    <t>No Bimestre</t>
  </si>
  <si>
    <t>Até o Bimestre 2013</t>
  </si>
  <si>
    <t>Até o Bimestre 2012</t>
  </si>
  <si>
    <t>RECEITAS PREVIDENCIÁRIAS - RPPS (EXCETO INTRA-ORÇAMENTÁRIAS) (I) = (2+21-25)</t>
  </si>
  <si>
    <t xml:space="preserve">    RECEITAS CORRENTES = (3+12+13+17+18)</t>
  </si>
  <si>
    <t xml:space="preserve">        Receita de Contribuições dos Segurados = (4+8)</t>
  </si>
  <si>
    <t xml:space="preserve">            Pessoal Civil = (5+6+7)</t>
  </si>
  <si>
    <t xml:space="preserve">                Ativo</t>
  </si>
  <si>
    <t xml:space="preserve">                Inativo</t>
  </si>
  <si>
    <t xml:space="preserve">                Pensionista</t>
  </si>
  <si>
    <t xml:space="preserve">            Pessoal Militar = (9+10+11)</t>
  </si>
  <si>
    <t xml:space="preserve">        Outras Receitas de Contribuições</t>
  </si>
  <si>
    <t xml:space="preserve">        Receita Patrimonial = (14+15+16)</t>
  </si>
  <si>
    <t xml:space="preserve">            Receitas Imobiliárias</t>
  </si>
  <si>
    <t xml:space="preserve">            Receitas de Valores Mobiliários</t>
  </si>
  <si>
    <t xml:space="preserve">            Outras Receitas Patrimoniais</t>
  </si>
  <si>
    <t xml:space="preserve">        Receita de Serviços</t>
  </si>
  <si>
    <t xml:space="preserve">        Outras Receitas Correntes = (19+20)</t>
  </si>
  <si>
    <t xml:space="preserve">            Compensação Previdenciária do RGPS para o RPPS</t>
  </si>
  <si>
    <t xml:space="preserve">            Demais Receitas Correntes</t>
  </si>
  <si>
    <t xml:space="preserve">    RECEITAS DE CAPITAL = (22+23+24)</t>
  </si>
  <si>
    <t xml:space="preserve">        Alienação de Bens, Direitos e Ativos</t>
  </si>
  <si>
    <t xml:space="preserve">        Amortização de Empréstimos</t>
  </si>
  <si>
    <t xml:space="preserve">        Outras Receitas de Capital</t>
  </si>
  <si>
    <t xml:space="preserve">    (-) DEDUÇÕES DA RECEITA</t>
  </si>
  <si>
    <t>RECEITAS PREVIDENCIÁRIAS - RPPS (INTRA-ORÇAMENTÁRIAS)(II)</t>
  </si>
  <si>
    <t>TOTAL DAS RECEITAS PREVIDENCIÁRIAS - RPPS (III) = (I+II) = (1+26)</t>
  </si>
  <si>
    <t>DESPESAS EXECUTADAS</t>
  </si>
  <si>
    <t>DOTAÇÃO ATUALIZADA</t>
  </si>
  <si>
    <t>DESPESAS PREVIDENCIÁRIAS - RPPS (EXCETO INTRA-ORÇAMENTÁRIAS)(IV) = (29+32)</t>
  </si>
  <si>
    <t xml:space="preserve">    ADMINISTRAÇÃO = (30+31)</t>
  </si>
  <si>
    <t xml:space="preserve">        Despesas Correntes</t>
  </si>
  <si>
    <t xml:space="preserve">        Despesas de Capital</t>
  </si>
  <si>
    <t xml:space="preserve">    PREVIDÊNCIA = (33+37+41)</t>
  </si>
  <si>
    <t xml:space="preserve">        Pessoal Civil = (34+35+36)</t>
  </si>
  <si>
    <t xml:space="preserve">            Aposentadorias</t>
  </si>
  <si>
    <t xml:space="preserve">            Pensões</t>
  </si>
  <si>
    <t xml:space="preserve">            Outros Beneficios Previdenciários</t>
  </si>
  <si>
    <t xml:space="preserve">        Pessoal Militar = (38+39+40)</t>
  </si>
  <si>
    <t xml:space="preserve">            Reformas</t>
  </si>
  <si>
    <t xml:space="preserve">        Outras Despesas Previdenciárias = (42+43)</t>
  </si>
  <si>
    <t xml:space="preserve">            Compensação Prvidenciária do RPPS para o RGPS</t>
  </si>
  <si>
    <t xml:space="preserve">            Demais Despesas Previdenciárias</t>
  </si>
  <si>
    <t>DESPESAS PREVIDENCIÁRIAS - RPPS (INTRA-ORÇAMENTÁRIAS)(V)</t>
  </si>
  <si>
    <t>TOTAL DAS DESPESAS PREVIDENCIÁRIAS - RPPS(VI) = (IV+V) = (28+44)</t>
  </si>
  <si>
    <t>RESULTADO PREVIDENCIÁRIO (VII) = (III-VI) = (27-45)</t>
  </si>
  <si>
    <t>APORTES DE RECURSOS PARA O REGIME PRÓPRIO DE PREVIDÊNCIA DO SERVIDOR</t>
  </si>
  <si>
    <t>TOTAL DOS APORTES PARA O RPPS = (48+52)</t>
  </si>
  <si>
    <t xml:space="preserve">    Plano Financeiro = (49+50+51)</t>
  </si>
  <si>
    <t xml:space="preserve">        Recursos para Cobertura Insuficiências Financeiras</t>
  </si>
  <si>
    <t xml:space="preserve">        Recursos para Formação de Reserva</t>
  </si>
  <si>
    <t xml:space="preserve">        Outros Aportes para o RPPS</t>
  </si>
  <si>
    <t xml:space="preserve">    Plano Previdenciário = (53+54+55)</t>
  </si>
  <si>
    <t xml:space="preserve">        Recursos para Cobertura de Déficit Financeiro</t>
  </si>
  <si>
    <t xml:space="preserve">        Recursos para Cobertura de Déficit Atuarial</t>
  </si>
  <si>
    <t xml:space="preserve">        Outros Aportes para O RPPS</t>
  </si>
  <si>
    <t>RESERVA ORÇAMENTÁRIA DO RPPS</t>
  </si>
  <si>
    <t>VALOR</t>
  </si>
  <si>
    <t>BENS E DIREITOS DO RPPS</t>
  </si>
  <si>
    <t>CAIXA</t>
  </si>
  <si>
    <t>BANCOS CONTA MOVIMENTO</t>
  </si>
  <si>
    <t>INVESTIMENTOS</t>
  </si>
  <si>
    <t>OUTROS BENS E DIREITOS</t>
  </si>
  <si>
    <t>RECEITAS INTRA-ORÇAMENTÁRIAS - RPPS</t>
  </si>
  <si>
    <t>RECEITAS CORRENTES (VIII) = (62+74+75+76)</t>
  </si>
  <si>
    <t xml:space="preserve">    Receita de Contribuições = (63+72+73)</t>
  </si>
  <si>
    <t xml:space="preserve">        Patronal = (64+68)</t>
  </si>
  <si>
    <t xml:space="preserve">            Pessoal Civil = (65+66+67)</t>
  </si>
  <si>
    <t xml:space="preserve">            Pessoal Militar = (69+70+71)</t>
  </si>
  <si>
    <t xml:space="preserve">        Para Cobertura de Déficit Atuarial</t>
  </si>
  <si>
    <t xml:space="preserve">        Em Regime de Débitos e Parcelamentos</t>
  </si>
  <si>
    <t xml:space="preserve">    Receita Patrimonial</t>
  </si>
  <si>
    <t xml:space="preserve">    Receita de Serviço</t>
  </si>
  <si>
    <t xml:space="preserve">    Outras Receitas Correntes</t>
  </si>
  <si>
    <t>RECEITAS DE CAPITAL (IX) = (78+79+80)</t>
  </si>
  <si>
    <t xml:space="preserve">    Alienação de Bens</t>
  </si>
  <si>
    <t xml:space="preserve">    Amortização de Empréstimos</t>
  </si>
  <si>
    <t xml:space="preserve">    Outras Receitas de Capital</t>
  </si>
  <si>
    <t>(-) DEDUÇÕES DA RECEITA (X)</t>
  </si>
  <si>
    <t>TOTAL DAS RECEITAS PREVIDENCIÁRIAS INTRA-ORÇAMENTÁRIAS (XI) = (VIII+IX-X) = (61+77-81)</t>
  </si>
  <si>
    <t>DESPESAS INTRA-ORÇAMENTÁRIAS - RPPS</t>
  </si>
  <si>
    <t>Até o Bimestre</t>
  </si>
  <si>
    <t>ADMINISTRAÇÃO (XII) = (84+85)</t>
  </si>
  <si>
    <t xml:space="preserve">    Despesas Correntes</t>
  </si>
  <si>
    <t xml:space="preserve">    Despesas de Capital</t>
  </si>
  <si>
    <t>TOTAL DAS DESPESAS PREVIDENCIÁRIAS INTRA-ORÇAMENTÁRIAS (XIII) = (XII) = (83)</t>
  </si>
  <si>
    <t>José Manoel Correa Coelho - Manú</t>
  </si>
  <si>
    <t>João Donizetti da Costa</t>
  </si>
  <si>
    <t xml:space="preserve">     Rafael Menezes</t>
  </si>
  <si>
    <t xml:space="preserve">               Prefeito Municipal </t>
  </si>
  <si>
    <t xml:space="preserve">    TC 1SP 181653/0-7</t>
  </si>
  <si>
    <t>Resp.Controle Interno</t>
  </si>
  <si>
    <t>RECEITAS CORRENTES</t>
  </si>
  <si>
    <t>Especificações</t>
  </si>
  <si>
    <t>Total</t>
  </si>
  <si>
    <t>RECEITA TRIBUTARIA</t>
  </si>
  <si>
    <t>RECEITA DE CONTRIBUICOES</t>
  </si>
  <si>
    <t>RECEITA PATRIMONIAL</t>
  </si>
  <si>
    <t>RECEITA DE SERVIÇOS</t>
  </si>
  <si>
    <t>TRANSFERENCIAS CORRENTES</t>
  </si>
  <si>
    <t>OUTRAS RECEITAS CORRENTES</t>
  </si>
  <si>
    <t>TOTAL RECEITAS CORRENTES</t>
  </si>
  <si>
    <t>DEDUÇÕES</t>
  </si>
  <si>
    <t>Contribuição do Servidor a R.P.P.S</t>
  </si>
  <si>
    <t>Receitas de Compensação Previdenciária</t>
  </si>
  <si>
    <t>Restos a Pagar Cancelados</t>
  </si>
  <si>
    <t>RESULTADO DO FUNDEB</t>
  </si>
  <si>
    <t>TOTAL DEDUÇÕES</t>
  </si>
  <si>
    <t>FUNDEB</t>
  </si>
  <si>
    <t>FUNDEB RECEBIDO</t>
  </si>
  <si>
    <t>FUNDEB RETIDO</t>
  </si>
  <si>
    <t>RECEITA CORRENTE LÍQUIDA</t>
  </si>
  <si>
    <t xml:space="preserve">         Rafael Menezes</t>
  </si>
  <si>
    <t xml:space="preserve">          PREFEITO MUNICIPAL</t>
  </si>
  <si>
    <t xml:space="preserve">    TC 1SP191653/07</t>
  </si>
  <si>
    <t>Responsável Controle Interno</t>
  </si>
  <si>
    <t>RREO - Anexo VI (LRF, Art. 53, inciso III)</t>
  </si>
  <si>
    <t>RECEITAS REALIZADA</t>
  </si>
  <si>
    <t>RECEITAS PRIMÁRIAS</t>
  </si>
  <si>
    <t>RECEITAS PRIMÁRIAS CORRENTES(I) = (2+8+11+14+19)</t>
  </si>
  <si>
    <t xml:space="preserve">    Receita Tributária = (3+4+5+6+7)</t>
  </si>
  <si>
    <t xml:space="preserve">        IPTU</t>
  </si>
  <si>
    <t xml:space="preserve">        ISS</t>
  </si>
  <si>
    <t xml:space="preserve">        ITBI</t>
  </si>
  <si>
    <t xml:space="preserve">        IRRF</t>
  </si>
  <si>
    <t xml:space="preserve">        Outras Receitas Tributárias</t>
  </si>
  <si>
    <t xml:space="preserve">    Receita de Contribuições (9+10)</t>
  </si>
  <si>
    <t xml:space="preserve">        Receitas Previdenciárias</t>
  </si>
  <si>
    <t xml:space="preserve">    Receita Patrimonial Líquida (12-13)</t>
  </si>
  <si>
    <t xml:space="preserve">        Receita Patrimonial</t>
  </si>
  <si>
    <t xml:space="preserve">        (-) Aplicações Financeiras</t>
  </si>
  <si>
    <t xml:space="preserve">    Transferências Correntes = (15+16+17+18)</t>
  </si>
  <si>
    <t xml:space="preserve">        FPM</t>
  </si>
  <si>
    <t xml:space="preserve">        ICMS</t>
  </si>
  <si>
    <t xml:space="preserve">        Convênios</t>
  </si>
  <si>
    <t xml:space="preserve">        Outras Transferências Correntes</t>
  </si>
  <si>
    <t xml:space="preserve">    Demais Receitas Correntes (20+21)</t>
  </si>
  <si>
    <t xml:space="preserve">        Dívida Ativa</t>
  </si>
  <si>
    <t xml:space="preserve">        Diversas Receitas Correntes</t>
  </si>
  <si>
    <t>RECEITAS DE CAPITAL (II) = (23+24+25+26+29)</t>
  </si>
  <si>
    <t xml:space="preserve">    Operações de Crédito (III)</t>
  </si>
  <si>
    <t xml:space="preserve">    Amortização de Empréstimos (IV)</t>
  </si>
  <si>
    <t xml:space="preserve">    Alienação de Bens (V)</t>
  </si>
  <si>
    <t xml:space="preserve">    Transferências de Capital (27+28)</t>
  </si>
  <si>
    <t xml:space="preserve">        Outras Transferências de Capital</t>
  </si>
  <si>
    <t>RECEITAS PRIMÁRIAS DE CAPITAL (VI) = (II-III-IV-V)</t>
  </si>
  <si>
    <t>RECEITA PRIMÁRIA TOTAL (VII) = (I+VI)</t>
  </si>
  <si>
    <t>DESPESAS PRIMÁRIAS</t>
  </si>
  <si>
    <t>DESPESAS CORRENTES (VIII) = (33+34+35)</t>
  </si>
  <si>
    <t xml:space="preserve">    Pessoal e Encargos Sociais</t>
  </si>
  <si>
    <t xml:space="preserve">    Juros e Encargos da Dívida (IX)</t>
  </si>
  <si>
    <t xml:space="preserve">    Outras Despesas Correntes</t>
  </si>
  <si>
    <t>DESPESAS DE CAPITAL (XI) = (38+39+43)</t>
  </si>
  <si>
    <t xml:space="preserve">    Investimentos</t>
  </si>
  <si>
    <t xml:space="preserve">    Inversões Financeiras = (40+41+42)</t>
  </si>
  <si>
    <t xml:space="preserve">        Concessão de Empréstimos (XII)</t>
  </si>
  <si>
    <t xml:space="preserve">        Aquisição de Título de Capital já Integralizado (XIII)</t>
  </si>
  <si>
    <t xml:space="preserve">        Demais Inversões Financeiras</t>
  </si>
  <si>
    <t xml:space="preserve">    Amortização da Dívida (XIV)</t>
  </si>
  <si>
    <t>DESPESAS PRIMÁRIAS DE CAPITAL (XV) = (XI-XII-XIII-XIV)</t>
  </si>
  <si>
    <t>RESERVA DE CONTINGÊNCIA (XVI)</t>
  </si>
  <si>
    <t>RESERVA DO RPPS (XVII)</t>
  </si>
  <si>
    <t>DESPESA PRIMÁRIA TOTAL (XVIII) = (X+XV+XVI+XVII)</t>
  </si>
  <si>
    <t>RESULTADO PRIMÁRIO (XIX) = (VII-XVIII)</t>
  </si>
  <si>
    <t>SALDO DE EXERCÍCIOS ANTERIORES</t>
  </si>
  <si>
    <t>DISCRIMINAÇÃO DA META FISCAL</t>
  </si>
  <si>
    <t>VALOR CORRENTE</t>
  </si>
  <si>
    <t>META DE RESULTADO PRIMÁRIO FIXADA NO ANEXO DE METAS FISCAIS DA LDO PARA O EXERCÍCIO DE REFERÊNCIA</t>
  </si>
  <si>
    <t>Resp. Controle Interno</t>
  </si>
  <si>
    <t>MUNICÍPIO DE TATUÍ</t>
  </si>
  <si>
    <t>RELATÓRIO RESUMIDO DE EXECUÇÃO ORÇAMENTÁRIA</t>
  </si>
  <si>
    <t>DEMONSTRATIVO DO RESULTADO NOMINAL</t>
  </si>
  <si>
    <t>ORÇAMENTOS FISCAL E DA SEGURIDADE SOCIAL</t>
  </si>
  <si>
    <t>RREO - ANEXO II (LRF, art. 52, inciso II, ALINEA "C")</t>
  </si>
  <si>
    <t>SALDO</t>
  </si>
  <si>
    <t>Em 31 Dez 2012</t>
  </si>
  <si>
    <t>ESPECIFICAÇAO</t>
  </si>
  <si>
    <t>(a)</t>
  </si>
  <si>
    <t>(b)</t>
  </si>
  <si>
    <t>(c)</t>
  </si>
  <si>
    <t>Dívida Consolidada (I)</t>
  </si>
  <si>
    <t>Deduções (II)</t>
  </si>
  <si>
    <t xml:space="preserve">    Ativo Disponivel</t>
  </si>
  <si>
    <t xml:space="preserve">    Haveres Financeiros</t>
  </si>
  <si>
    <t xml:space="preserve">    (-) Restos a Pagar Processados</t>
  </si>
  <si>
    <t>Dívida Consolidada Líquida (III) = (I - II)</t>
  </si>
  <si>
    <t>Receitas de Privatizações (IV)</t>
  </si>
  <si>
    <t>Passivos Reconhecidos (V)</t>
  </si>
  <si>
    <t>Dívida Fiscal Líquida (VI) = (III + IV - V)</t>
  </si>
  <si>
    <t>PERÍODO DE REFERÊNCIA</t>
  </si>
  <si>
    <t xml:space="preserve">ESPECIFICAÇÃO </t>
  </si>
  <si>
    <t>(c - b)</t>
  </si>
  <si>
    <t>(c - a)</t>
  </si>
  <si>
    <t>Resultado Nominal</t>
  </si>
  <si>
    <t>DISCRIMAÇÃO DA META FISCAL</t>
  </si>
  <si>
    <t xml:space="preserve">META DE RESULTADO NOMINAL FIXADO NO ANEXO DE METAS FISCAIS DA LDO </t>
  </si>
  <si>
    <t>R E G I M E   P R E V I D E N C I A R I O</t>
  </si>
  <si>
    <t>Dívida Fiscal Líquida Previdenciaria</t>
  </si>
  <si>
    <t xml:space="preserve">   Passivo Atuarial</t>
  </si>
  <si>
    <t xml:space="preserve">   Demais Dívidas</t>
  </si>
  <si>
    <t xml:space="preserve">DEDUÇÕES (VIII) </t>
  </si>
  <si>
    <t xml:space="preserve">   Disponibilidade de Caixa</t>
  </si>
  <si>
    <t xml:space="preserve">   Investimentos</t>
  </si>
  <si>
    <t xml:space="preserve">   Demais Haveres Financeiros</t>
  </si>
  <si>
    <t xml:space="preserve">   (-) Restos a Pagar Processados</t>
  </si>
  <si>
    <t>DÍVIDA CONSOLIDADA LÍQUIDA PREVIDENCIÁRIA</t>
  </si>
  <si>
    <t xml:space="preserve">PASSIVOS RECONHECIDOS </t>
  </si>
  <si>
    <t>DÍVIDA FISCAL LÍQUIDA PREVIDENCIÁRIA</t>
  </si>
  <si>
    <t>Previsão Inicial</t>
  </si>
  <si>
    <t>Receitas Realizadas</t>
  </si>
  <si>
    <t>No Bimestre (b)</t>
  </si>
  <si>
    <t>Previsão Atualizada (a)</t>
  </si>
  <si>
    <t>% (b/a)</t>
  </si>
  <si>
    <t>% (c/a)</t>
  </si>
  <si>
    <t>Créditos Adicionais (e)</t>
  </si>
  <si>
    <t>Despesa Empenhada</t>
  </si>
  <si>
    <t>Despesa Liquidadas</t>
  </si>
  <si>
    <t>% (g/f)</t>
  </si>
  <si>
    <t>Até o Bimestre          ( c )</t>
  </si>
  <si>
    <t>Saldo a Realiar         (a-c)</t>
  </si>
  <si>
    <t>Dotação Inicial      (d)</t>
  </si>
  <si>
    <t>Dotação Atualizada                    (f) = (d=e)</t>
  </si>
  <si>
    <t>Até o Bimestre        (g)</t>
  </si>
  <si>
    <t>P R E F E I T U R A   M U N I C I P A L   D E   T A T U I</t>
  </si>
  <si>
    <t>STN - RREO - ANEXO I - BALANÇO ORÇAMENTÁRIO - Período de Ref.: 01/01/2013 a 30/06/2013 - 3º Bimestre (Maio/Junho)</t>
  </si>
  <si>
    <t>Saldo a liquidar                  (f-g)</t>
  </si>
  <si>
    <t>José Manoel Correa Coelho</t>
  </si>
  <si>
    <t>PREFEITO MUNICIPAL</t>
  </si>
  <si>
    <t xml:space="preserve">        Rafael Menezes</t>
  </si>
  <si>
    <t xml:space="preserve">    CRC 1SP 181653/0-7</t>
  </si>
  <si>
    <t>STN - RREO - ANEXO II - DEMONSTRATIVO DA EXECUÇÃO DAS DESPESAS POR FUNÇÃO/SUBFUNÇÃO
Período de Ref.: 01/01/2013 a 30/06/2013 - 3º Bimestre (Maio/Junho)</t>
  </si>
  <si>
    <t>DESPESA EMPENHADA</t>
  </si>
  <si>
    <t>DESPESAS LIQUIDADAS</t>
  </si>
  <si>
    <t>STN - RREO - ANEXO IV - DEMONSTRATIVO DAS RECEITAS E DESPESAS PREVIDENCIÁRIAS DO REGIME PRÓPRIO DE PREVIDÊNCIA DOS SERVIDORES - Período de Ref.: 01/01/2013 a 30/06/2013 - 3º Bimestre (Maio/Junho)</t>
  </si>
  <si>
    <t>RREO - Anexo V (LRF, Art. 53, inciso II)</t>
  </si>
  <si>
    <t>DOTAÇÃO INICIAL</t>
  </si>
  <si>
    <t>Em junho/2013</t>
  </si>
  <si>
    <t>Em Maio/2013</t>
  </si>
  <si>
    <t>STN - RREO - ANEXO VII - DEMONSTRATIVO DE RESTOS A PAGAR POR PODER E ÓRGÃO - Período de Ref.: 01/01/2013 a 30/06/2013 - 3º Bimestre (Maio/Junho)</t>
  </si>
  <si>
    <t>RREO - Anexo IX (LRF, Art. 53, inciso V)</t>
  </si>
  <si>
    <t>RESTOS A PAGAR PROCESSADOS</t>
  </si>
  <si>
    <t>RESTOS A PAGAR NÃO PROCESSADOS</t>
  </si>
  <si>
    <t>PODER/ÓRGÃO</t>
  </si>
  <si>
    <t>Inscritos em Exercícios Anteriores</t>
  </si>
  <si>
    <t>Inscritos em 31 de Dezembro de 2012</t>
  </si>
  <si>
    <t>PAGOS</t>
  </si>
  <si>
    <t>CANCELADOS</t>
  </si>
  <si>
    <t>LIQUIDADOS</t>
  </si>
  <si>
    <t>RESTOS A PAGAR (EXCETO INTRA-ORÇAMENTÁRIOS) (I)</t>
  </si>
  <si>
    <t xml:space="preserve">    EXECUTIVO</t>
  </si>
  <si>
    <t xml:space="preserve">        PREFEITURA MUNICIPAL</t>
  </si>
  <si>
    <t xml:space="preserve">        FUNDAÇÃO EDUCACIONAL MANOEL GUEDES</t>
  </si>
  <si>
    <t xml:space="preserve">        INST. DE PREV.MUNIC. DE TATUI-TATUIPREV</t>
  </si>
  <si>
    <t xml:space="preserve">    LEGISLATIVO</t>
  </si>
  <si>
    <t xml:space="preserve">        CÂMARA MUNICIPAL</t>
  </si>
  <si>
    <t>RESTOS A PAGAR (INTRA-ORÇAMETÁRIOS) (II)</t>
  </si>
  <si>
    <t>TOTAL (III) = (I+II)</t>
  </si>
  <si>
    <t>DEMONSTRATIVO RECEITA CORRENTE LÍQUIDA - 3º BIMESTRE 2013</t>
  </si>
  <si>
    <t>STN - RREO - ANEXO VI - DEMONSTRATIVO DO RESULTADO PRIMÁRIO - Período de Ref.: 01/01/2013 a 30/06/2013                      3º Bimestre (Maio/Junho)</t>
  </si>
  <si>
    <t>DESPESAS PRIMÁRIAS CORRENTES (X) = (VIII-IX)</t>
  </si>
  <si>
    <t>Período de Referência: 3º BIMESTRE 2013  JANEIRO - JUNHO</t>
  </si>
  <si>
    <t>Em 30 Abril 2013</t>
  </si>
  <si>
    <t>Em 30 junho 2013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</si>
</sst>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"/>
    <numFmt numFmtId="165" formatCode="hh\:mm\ "/>
    <numFmt numFmtId="166" formatCode="_(&quot;R$&quot;* #,##0.00_);_(&quot;R$&quot;* \(#,##0.00\);_(&quot;R$&quot;* &quot;-&quot;??_);_(@_)"/>
    <numFmt numFmtId="167" formatCode="mm/yyyy"/>
    <numFmt numFmtId="168" formatCode="_(* #,##0.00_);_(* \(#,##0.00\);_(* &quot;-&quot;??_);_(@_)"/>
    <numFmt numFmtId="169" formatCode="&quot;Sim&quot;;&quot;Sim&quot;;&quot;Não&quot;"/>
    <numFmt numFmtId="170" formatCode="&quot;Verdadeiro&quot;;&quot;Verdadeiro&quot;;&quot;Falso&quot;"/>
    <numFmt numFmtId="171" formatCode="&quot;Ativar&quot;;&quot;Ativar&quot;;&quot;Desativar&quot;"/>
    <numFmt numFmtId="172" formatCode="[$€-2]\ #,##0.00_);[Red]\([$€-2]\ #,##0.00\)"/>
    <numFmt numFmtId="173" formatCode="#,##0.00_ ;\-#,##0.00\ 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6"/>
      <color indexed="8"/>
      <name val="Tahoma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b/>
      <sz val="8"/>
      <color indexed="8"/>
      <name val="Verdana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Verdan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8"/>
      <name val="Arial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Verdana"/>
      <family val="2"/>
    </font>
    <font>
      <sz val="7"/>
      <color indexed="8"/>
      <name val="Tahoma"/>
      <family val="2"/>
    </font>
    <font>
      <sz val="6"/>
      <color indexed="8"/>
      <name val="Tahoma"/>
      <family val="2"/>
    </font>
    <font>
      <b/>
      <sz val="6"/>
      <name val="Tahoma"/>
      <family val="2"/>
    </font>
    <font>
      <b/>
      <sz val="5"/>
      <color indexed="8"/>
      <name val="Tahoma"/>
      <family val="2"/>
    </font>
    <font>
      <b/>
      <sz val="5"/>
      <color indexed="8"/>
      <name val="Arial"/>
      <family val="2"/>
    </font>
    <font>
      <sz val="5"/>
      <color indexed="8"/>
      <name val="Arial"/>
      <family val="2"/>
    </font>
    <font>
      <sz val="5"/>
      <color indexed="8"/>
      <name val="Verdana"/>
      <family val="2"/>
    </font>
    <font>
      <b/>
      <sz val="5"/>
      <color indexed="8"/>
      <name val="Verdana"/>
      <family val="2"/>
    </font>
    <font>
      <sz val="5"/>
      <color indexed="8"/>
      <name val="Tahoma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1" fillId="29" borderId="1" applyNumberFormat="0" applyAlignment="0" applyProtection="0"/>
    <xf numFmtId="0" fontId="5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3" fillId="31" borderId="0" applyNumberFormat="0" applyBorder="0" applyAlignment="0" applyProtection="0"/>
    <xf numFmtId="0" fontId="2" fillId="0" borderId="0">
      <alignment vertical="top"/>
      <protection/>
    </xf>
    <xf numFmtId="0" fontId="2" fillId="0" borderId="0">
      <alignment vertical="top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</cellStyleXfs>
  <cellXfs count="122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3" fillId="0" borderId="0" xfId="0" applyFont="1" applyAlignment="1">
      <alignment horizontal="center" vertical="top" wrapText="1" readingOrder="1"/>
    </xf>
    <xf numFmtId="0" fontId="5" fillId="0" borderId="0" xfId="49" applyFont="1" applyBorder="1" applyAlignment="1" applyProtection="1">
      <alignment horizontal="left"/>
      <protection hidden="1"/>
    </xf>
    <xf numFmtId="0" fontId="6" fillId="0" borderId="0" xfId="0" applyFont="1" applyAlignment="1">
      <alignment/>
    </xf>
    <xf numFmtId="4" fontId="12" fillId="0" borderId="0" xfId="0" applyNumberFormat="1" applyFont="1" applyAlignment="1">
      <alignment horizontal="right" vertical="top"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0" fontId="13" fillId="0" borderId="10" xfId="0" applyFont="1" applyBorder="1" applyAlignment="1">
      <alignment/>
    </xf>
    <xf numFmtId="0" fontId="13" fillId="0" borderId="11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3" fillId="0" borderId="13" xfId="0" applyFont="1" applyBorder="1" applyAlignment="1">
      <alignment/>
    </xf>
    <xf numFmtId="168" fontId="13" fillId="0" borderId="13" xfId="54" applyNumberFormat="1" applyFont="1" applyBorder="1" applyAlignment="1">
      <alignment/>
    </xf>
    <xf numFmtId="4" fontId="13" fillId="0" borderId="13" xfId="54" applyNumberFormat="1" applyFont="1" applyBorder="1" applyAlignment="1">
      <alignment/>
    </xf>
    <xf numFmtId="168" fontId="13" fillId="0" borderId="0" xfId="54" applyNumberFormat="1" applyFont="1" applyAlignment="1">
      <alignment/>
    </xf>
    <xf numFmtId="0" fontId="13" fillId="0" borderId="14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13" fillId="0" borderId="19" xfId="0" applyFont="1" applyBorder="1" applyAlignment="1">
      <alignment/>
    </xf>
    <xf numFmtId="4" fontId="6" fillId="0" borderId="19" xfId="0" applyNumberFormat="1" applyFont="1" applyBorder="1" applyAlignment="1">
      <alignment/>
    </xf>
    <xf numFmtId="4" fontId="6" fillId="0" borderId="13" xfId="0" applyNumberFormat="1" applyFont="1" applyBorder="1" applyAlignment="1">
      <alignment/>
    </xf>
    <xf numFmtId="0" fontId="13" fillId="0" borderId="13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6" fillId="0" borderId="12" xfId="0" applyFont="1" applyBorder="1" applyAlignment="1">
      <alignment horizontal="left"/>
    </xf>
    <xf numFmtId="168" fontId="6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168" fontId="6" fillId="0" borderId="13" xfId="54" applyNumberFormat="1" applyFont="1" applyBorder="1" applyAlignment="1">
      <alignment/>
    </xf>
    <xf numFmtId="0" fontId="62" fillId="0" borderId="0" xfId="0" applyFont="1" applyAlignment="1">
      <alignment/>
    </xf>
    <xf numFmtId="0" fontId="8" fillId="0" borderId="0" xfId="49" applyFont="1">
      <alignment vertical="top"/>
      <protection/>
    </xf>
    <xf numFmtId="0" fontId="11" fillId="0" borderId="0" xfId="49" applyFont="1" applyAlignment="1">
      <alignment horizontal="center" vertical="top" wrapText="1" readingOrder="1"/>
      <protection/>
    </xf>
    <xf numFmtId="3" fontId="11" fillId="0" borderId="0" xfId="49" applyNumberFormat="1" applyFont="1" applyAlignment="1">
      <alignment horizontal="center" vertical="top"/>
      <protection/>
    </xf>
    <xf numFmtId="0" fontId="11" fillId="0" borderId="0" xfId="49" applyFont="1" applyAlignment="1">
      <alignment horizontal="left" vertical="top" wrapText="1"/>
      <protection/>
    </xf>
    <xf numFmtId="3" fontId="12" fillId="0" borderId="0" xfId="49" applyNumberFormat="1" applyFont="1" applyAlignment="1">
      <alignment horizontal="center" vertical="top"/>
      <protection/>
    </xf>
    <xf numFmtId="0" fontId="12" fillId="0" borderId="0" xfId="49" applyFont="1" applyAlignment="1">
      <alignment horizontal="left" vertical="top" wrapText="1"/>
      <protection/>
    </xf>
    <xf numFmtId="0" fontId="63" fillId="0" borderId="0" xfId="0" applyFont="1" applyAlignment="1">
      <alignment/>
    </xf>
    <xf numFmtId="43" fontId="62" fillId="0" borderId="0" xfId="54" applyFont="1" applyAlignment="1">
      <alignment/>
    </xf>
    <xf numFmtId="173" fontId="62" fillId="0" borderId="0" xfId="54" applyNumberFormat="1" applyFont="1" applyAlignment="1">
      <alignment/>
    </xf>
    <xf numFmtId="0" fontId="63" fillId="0" borderId="0" xfId="0" applyFont="1" applyAlignment="1">
      <alignment horizontal="center" vertical="justify"/>
    </xf>
    <xf numFmtId="43" fontId="63" fillId="0" borderId="0" xfId="54" applyFont="1" applyAlignment="1">
      <alignment/>
    </xf>
    <xf numFmtId="173" fontId="63" fillId="0" borderId="0" xfId="54" applyNumberFormat="1" applyFont="1" applyAlignment="1">
      <alignment/>
    </xf>
    <xf numFmtId="43" fontId="63" fillId="0" borderId="0" xfId="54" applyFont="1" applyAlignment="1">
      <alignment horizontal="center" vertical="justify"/>
    </xf>
    <xf numFmtId="0" fontId="63" fillId="0" borderId="0" xfId="0" applyFont="1" applyAlignment="1">
      <alignment horizontal="center"/>
    </xf>
    <xf numFmtId="10" fontId="62" fillId="0" borderId="0" xfId="54" applyNumberFormat="1" applyFont="1" applyAlignment="1">
      <alignment/>
    </xf>
    <xf numFmtId="10" fontId="63" fillId="0" borderId="0" xfId="54" applyNumberFormat="1" applyFont="1" applyAlignment="1">
      <alignment/>
    </xf>
    <xf numFmtId="0" fontId="16" fillId="0" borderId="0" xfId="0" applyFont="1" applyAlignment="1">
      <alignment horizontal="center" vertical="top"/>
    </xf>
    <xf numFmtId="3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43" fontId="14" fillId="0" borderId="0" xfId="54" applyFont="1" applyAlignment="1">
      <alignment vertical="top"/>
    </xf>
    <xf numFmtId="4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right" vertical="top"/>
    </xf>
    <xf numFmtId="3" fontId="19" fillId="0" borderId="0" xfId="0" applyNumberFormat="1" applyFont="1" applyAlignment="1">
      <alignment horizontal="center" vertical="top"/>
    </xf>
    <xf numFmtId="0" fontId="19" fillId="0" borderId="0" xfId="0" applyFont="1" applyAlignment="1">
      <alignment horizontal="right" vertical="top"/>
    </xf>
    <xf numFmtId="0" fontId="19" fillId="0" borderId="0" xfId="0" applyFont="1" applyAlignment="1">
      <alignment horizontal="left" vertical="top" wrapText="1"/>
    </xf>
    <xf numFmtId="4" fontId="19" fillId="0" borderId="0" xfId="0" applyNumberFormat="1" applyFont="1" applyAlignment="1">
      <alignment horizontal="right" vertical="top"/>
    </xf>
    <xf numFmtId="0" fontId="19" fillId="0" borderId="0" xfId="0" applyFont="1" applyAlignment="1">
      <alignment horizontal="left" vertical="top" wrapText="1" readingOrder="1"/>
    </xf>
    <xf numFmtId="1" fontId="3" fillId="0" borderId="0" xfId="0" applyNumberFormat="1" applyFont="1" applyAlignment="1">
      <alignment horizontal="center" vertical="top"/>
    </xf>
    <xf numFmtId="1" fontId="19" fillId="0" borderId="0" xfId="0" applyNumberFormat="1" applyFont="1" applyAlignment="1">
      <alignment horizontal="center" vertical="top"/>
    </xf>
    <xf numFmtId="0" fontId="3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20" fillId="0" borderId="0" xfId="49" applyFont="1" applyBorder="1" applyAlignment="1" applyProtection="1">
      <alignment horizontal="left"/>
      <protection hidden="1"/>
    </xf>
    <xf numFmtId="0" fontId="19" fillId="0" borderId="0" xfId="0" applyFont="1" applyAlignment="1">
      <alignment vertical="top"/>
    </xf>
    <xf numFmtId="0" fontId="20" fillId="0" borderId="0" xfId="0" applyFont="1" applyAlignment="1">
      <alignment/>
    </xf>
    <xf numFmtId="0" fontId="0" fillId="0" borderId="15" xfId="0" applyBorder="1" applyAlignment="1">
      <alignment vertical="top"/>
    </xf>
    <xf numFmtId="0" fontId="0" fillId="0" borderId="17" xfId="0" applyBorder="1" applyAlignment="1">
      <alignment vertical="top"/>
    </xf>
    <xf numFmtId="4" fontId="3" fillId="0" borderId="17" xfId="0" applyNumberFormat="1" applyFont="1" applyBorder="1" applyAlignment="1">
      <alignment horizontal="right" vertical="top"/>
    </xf>
    <xf numFmtId="4" fontId="19" fillId="0" borderId="17" xfId="0" applyNumberFormat="1" applyFont="1" applyBorder="1" applyAlignment="1">
      <alignment horizontal="right" vertical="top"/>
    </xf>
    <xf numFmtId="4" fontId="3" fillId="33" borderId="0" xfId="0" applyNumberFormat="1" applyFont="1" applyFill="1" applyAlignment="1">
      <alignment horizontal="right" vertical="top"/>
    </xf>
    <xf numFmtId="167" fontId="21" fillId="0" borderId="0" xfId="0" applyNumberFormat="1" applyFont="1" applyAlignment="1">
      <alignment horizontal="center" vertical="top"/>
    </xf>
    <xf numFmtId="0" fontId="23" fillId="0" borderId="0" xfId="0" applyFont="1" applyAlignment="1">
      <alignment vertical="top"/>
    </xf>
    <xf numFmtId="0" fontId="24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 wrapText="1" readingOrder="1"/>
    </xf>
    <xf numFmtId="0" fontId="26" fillId="0" borderId="0" xfId="0" applyFont="1" applyAlignment="1">
      <alignment horizontal="left" vertical="top"/>
    </xf>
    <xf numFmtId="4" fontId="26" fillId="0" borderId="0" xfId="0" applyNumberFormat="1" applyFont="1" applyAlignment="1">
      <alignment horizontal="right" vertical="top"/>
    </xf>
    <xf numFmtId="4" fontId="23" fillId="0" borderId="0" xfId="0" applyNumberFormat="1" applyFont="1" applyAlignment="1">
      <alignment vertical="top"/>
    </xf>
    <xf numFmtId="0" fontId="21" fillId="0" borderId="0" xfId="0" applyFont="1" applyAlignment="1">
      <alignment horizontal="left" vertical="top"/>
    </xf>
    <xf numFmtId="4" fontId="21" fillId="0" borderId="0" xfId="0" applyNumberFormat="1" applyFont="1" applyAlignment="1">
      <alignment horizontal="right" vertical="top"/>
    </xf>
    <xf numFmtId="0" fontId="22" fillId="0" borderId="0" xfId="0" applyFont="1" applyAlignment="1">
      <alignment vertical="top"/>
    </xf>
    <xf numFmtId="4" fontId="27" fillId="0" borderId="13" xfId="49" applyNumberFormat="1" applyFont="1" applyBorder="1" applyAlignment="1" applyProtection="1">
      <alignment/>
      <protection hidden="1"/>
    </xf>
    <xf numFmtId="0" fontId="7" fillId="33" borderId="0" xfId="49" applyFont="1" applyFill="1" applyAlignment="1">
      <alignment horizontal="center" vertical="top"/>
      <protection/>
    </xf>
    <xf numFmtId="0" fontId="9" fillId="0" borderId="0" xfId="49" applyFont="1" applyAlignment="1">
      <alignment horizontal="center" vertical="top"/>
      <protection/>
    </xf>
    <xf numFmtId="0" fontId="7" fillId="0" borderId="0" xfId="49" applyFont="1" applyAlignment="1">
      <alignment horizontal="center" vertical="top"/>
      <protection/>
    </xf>
    <xf numFmtId="0" fontId="63" fillId="0" borderId="0" xfId="0" applyFont="1" applyAlignment="1">
      <alignment horizontal="center"/>
    </xf>
    <xf numFmtId="43" fontId="63" fillId="0" borderId="0" xfId="54" applyFont="1" applyAlignment="1">
      <alignment horizontal="center"/>
    </xf>
    <xf numFmtId="0" fontId="11" fillId="0" borderId="0" xfId="49" applyFont="1" applyAlignment="1">
      <alignment horizontal="center" vertical="top" wrapText="1" readingOrder="1"/>
      <protection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 readingOrder="1"/>
    </xf>
    <xf numFmtId="0" fontId="15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0" fillId="33" borderId="0" xfId="0" applyFont="1" applyFill="1" applyAlignment="1">
      <alignment horizontal="center" vertical="top" wrapText="1" readingOrder="1"/>
    </xf>
    <xf numFmtId="0" fontId="18" fillId="0" borderId="0" xfId="0" applyFont="1" applyAlignment="1">
      <alignment horizontal="center" vertical="top" wrapText="1" readingOrder="1"/>
    </xf>
    <xf numFmtId="0" fontId="14" fillId="0" borderId="0" xfId="0" applyFont="1" applyAlignment="1">
      <alignment horizontal="center" vertical="top"/>
    </xf>
    <xf numFmtId="0" fontId="19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 readingOrder="1"/>
    </xf>
    <xf numFmtId="0" fontId="10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14" fontId="3" fillId="0" borderId="0" xfId="0" applyNumberFormat="1" applyFont="1" applyAlignment="1">
      <alignment horizontal="center" vertical="top" wrapText="1" readingOrder="1"/>
    </xf>
    <xf numFmtId="4" fontId="3" fillId="0" borderId="0" xfId="0" applyNumberFormat="1" applyFont="1" applyAlignment="1">
      <alignment horizontal="right" vertical="top"/>
    </xf>
    <xf numFmtId="0" fontId="19" fillId="0" borderId="0" xfId="0" applyFont="1" applyAlignment="1">
      <alignment horizontal="right" vertical="top" wrapText="1" readingOrder="1"/>
    </xf>
    <xf numFmtId="0" fontId="3" fillId="0" borderId="17" xfId="0" applyFont="1" applyBorder="1" applyAlignment="1">
      <alignment horizontal="center" vertical="top" wrapText="1" readingOrder="1"/>
    </xf>
    <xf numFmtId="0" fontId="3" fillId="0" borderId="18" xfId="0" applyFont="1" applyBorder="1" applyAlignment="1">
      <alignment horizontal="center" vertical="top" wrapText="1" readingOrder="1"/>
    </xf>
    <xf numFmtId="0" fontId="3" fillId="0" borderId="20" xfId="0" applyFont="1" applyBorder="1" applyAlignment="1">
      <alignment horizontal="center" vertical="top" wrapText="1" readingOrder="1"/>
    </xf>
    <xf numFmtId="0" fontId="3" fillId="0" borderId="19" xfId="0" applyFont="1" applyBorder="1" applyAlignment="1">
      <alignment horizontal="center" vertical="top" wrapText="1" readingOrder="1"/>
    </xf>
    <xf numFmtId="0" fontId="19" fillId="0" borderId="0" xfId="0" applyFont="1" applyAlignment="1">
      <alignment horizontal="left" vertical="top" wrapText="1" readingOrder="1"/>
    </xf>
    <xf numFmtId="0" fontId="22" fillId="0" borderId="0" xfId="0" applyFont="1" applyAlignment="1">
      <alignment horizontal="center" vertical="top"/>
    </xf>
    <xf numFmtId="0" fontId="24" fillId="0" borderId="0" xfId="0" applyFont="1" applyAlignment="1">
      <alignment horizontal="center" vertical="top"/>
    </xf>
    <xf numFmtId="0" fontId="25" fillId="0" borderId="0" xfId="0" applyFont="1" applyAlignment="1">
      <alignment horizontal="center" vertical="top"/>
    </xf>
    <xf numFmtId="0" fontId="26" fillId="0" borderId="0" xfId="0" applyFont="1" applyAlignment="1">
      <alignment horizontal="left" vertical="top" wrapText="1" readingOrder="1"/>
    </xf>
    <xf numFmtId="4" fontId="26" fillId="0" borderId="0" xfId="0" applyNumberFormat="1" applyFont="1" applyAlignment="1">
      <alignment horizontal="right" vertical="top"/>
    </xf>
    <xf numFmtId="4" fontId="19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19" fillId="0" borderId="0" xfId="0" applyFont="1" applyAlignment="1">
      <alignment horizontal="left" vertical="top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3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1</xdr:row>
      <xdr:rowOff>0</xdr:rowOff>
    </xdr:from>
    <xdr:to>
      <xdr:col>1</xdr:col>
      <xdr:colOff>647700</xdr:colOff>
      <xdr:row>3</xdr:row>
      <xdr:rowOff>133350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1925"/>
          <a:ext cx="514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1</xdr:row>
      <xdr:rowOff>47625</xdr:rowOff>
    </xdr:from>
    <xdr:to>
      <xdr:col>2</xdr:col>
      <xdr:colOff>57150</xdr:colOff>
      <xdr:row>5</xdr:row>
      <xdr:rowOff>47625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28600"/>
          <a:ext cx="7334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1</xdr:col>
      <xdr:colOff>142875</xdr:colOff>
      <xdr:row>3</xdr:row>
      <xdr:rowOff>114300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647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1</xdr:row>
      <xdr:rowOff>28575</xdr:rowOff>
    </xdr:from>
    <xdr:to>
      <xdr:col>3</xdr:col>
      <xdr:colOff>609600</xdr:colOff>
      <xdr:row>5</xdr:row>
      <xdr:rowOff>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209550"/>
          <a:ext cx="600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638175</xdr:colOff>
      <xdr:row>1</xdr:row>
      <xdr:rowOff>152400</xdr:rowOff>
    </xdr:from>
    <xdr:to>
      <xdr:col>0</xdr:col>
      <xdr:colOff>638175</xdr:colOff>
      <xdr:row>7</xdr:row>
      <xdr:rowOff>47625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333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828675</xdr:colOff>
      <xdr:row>0</xdr:row>
      <xdr:rowOff>152400</xdr:rowOff>
    </xdr:from>
    <xdr:to>
      <xdr:col>1</xdr:col>
      <xdr:colOff>438150</xdr:colOff>
      <xdr:row>4</xdr:row>
      <xdr:rowOff>28575</xdr:rowOff>
    </xdr:to>
    <xdr:pic>
      <xdr:nvPicPr>
        <xdr:cNvPr id="2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152400"/>
          <a:ext cx="514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0</xdr:col>
      <xdr:colOff>542925</xdr:colOff>
      <xdr:row>2</xdr:row>
      <xdr:rowOff>114300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514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114300</xdr:rowOff>
    </xdr:from>
    <xdr:to>
      <xdr:col>0</xdr:col>
      <xdr:colOff>723900</xdr:colOff>
      <xdr:row>3</xdr:row>
      <xdr:rowOff>123825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14300"/>
          <a:ext cx="514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5"/>
  <sheetViews>
    <sheetView tabSelected="1" zoomScalePageLayoutView="0" workbookViewId="0" topLeftCell="A1">
      <selection activeCell="C27" sqref="C27"/>
    </sheetView>
  </sheetViews>
  <sheetFormatPr defaultColWidth="9.140625" defaultRowHeight="15"/>
  <cols>
    <col min="1" max="1" width="7.140625" style="30" bestFit="1" customWidth="1"/>
    <col min="2" max="2" width="39.7109375" style="30" customWidth="1"/>
    <col min="3" max="4" width="15.7109375" style="30" bestFit="1" customWidth="1"/>
    <col min="5" max="5" width="15.57421875" style="30" bestFit="1" customWidth="1"/>
    <col min="6" max="6" width="14.7109375" style="30" bestFit="1" customWidth="1"/>
    <col min="7" max="7" width="15.7109375" style="30" bestFit="1" customWidth="1"/>
    <col min="8" max="8" width="14.7109375" style="30" bestFit="1" customWidth="1"/>
    <col min="9" max="9" width="15.7109375" style="30" bestFit="1" customWidth="1"/>
    <col min="10" max="10" width="7.57421875" style="30" bestFit="1" customWidth="1"/>
    <col min="11" max="11" width="15.57421875" style="30" bestFit="1" customWidth="1"/>
    <col min="12" max="16384" width="9.140625" style="30" customWidth="1"/>
  </cols>
  <sheetData>
    <row r="1" spans="1:11" ht="12.75">
      <c r="A1" s="83" t="s">
        <v>495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12.75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11.25">
      <c r="A3" s="84" t="s">
        <v>2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2" ht="11.25">
      <c r="A4" s="31"/>
      <c r="B4" s="31"/>
    </row>
    <row r="5" spans="1:11" ht="11.25">
      <c r="A5" s="82" t="s">
        <v>496</v>
      </c>
      <c r="B5" s="82"/>
      <c r="C5" s="82"/>
      <c r="D5" s="82"/>
      <c r="E5" s="82"/>
      <c r="F5" s="82"/>
      <c r="G5" s="82"/>
      <c r="H5" s="82"/>
      <c r="I5" s="82"/>
      <c r="J5" s="82"/>
      <c r="K5" s="82"/>
    </row>
    <row r="7" spans="1:11" ht="11.25">
      <c r="A7" s="87" t="s">
        <v>3</v>
      </c>
      <c r="B7" s="87"/>
      <c r="C7" s="87"/>
      <c r="D7" s="87"/>
      <c r="E7" s="87"/>
      <c r="F7" s="87"/>
      <c r="G7" s="87"/>
      <c r="H7" s="87"/>
      <c r="I7" s="87"/>
      <c r="J7" s="87"/>
      <c r="K7" s="87"/>
    </row>
    <row r="8" spans="1:9" ht="11.25">
      <c r="A8" s="31"/>
      <c r="B8" s="31"/>
      <c r="C8" s="37"/>
      <c r="D8" s="37"/>
      <c r="E8" s="85" t="s">
        <v>481</v>
      </c>
      <c r="F8" s="85"/>
      <c r="G8" s="85"/>
      <c r="H8" s="85"/>
      <c r="I8" s="85"/>
    </row>
    <row r="9" spans="1:9" ht="22.5">
      <c r="A9" s="32" t="s">
        <v>5</v>
      </c>
      <c r="B9" s="32" t="s">
        <v>6</v>
      </c>
      <c r="C9" s="40" t="s">
        <v>480</v>
      </c>
      <c r="D9" s="40" t="s">
        <v>483</v>
      </c>
      <c r="E9" s="40" t="s">
        <v>482</v>
      </c>
      <c r="F9" s="40" t="s">
        <v>484</v>
      </c>
      <c r="G9" s="40" t="s">
        <v>490</v>
      </c>
      <c r="H9" s="40" t="s">
        <v>485</v>
      </c>
      <c r="I9" s="40" t="s">
        <v>491</v>
      </c>
    </row>
    <row r="10" spans="1:12" ht="11.25">
      <c r="A10" s="33">
        <v>1</v>
      </c>
      <c r="B10" s="34" t="s">
        <v>8</v>
      </c>
      <c r="C10" s="41">
        <v>219157458</v>
      </c>
      <c r="D10" s="41">
        <v>219157458</v>
      </c>
      <c r="E10" s="41">
        <f>E11+E46</f>
        <v>35285479.96</v>
      </c>
      <c r="F10" s="46">
        <f>(E10/D10)</f>
        <v>0.16100515256021997</v>
      </c>
      <c r="G10" s="41">
        <f>G11+G46</f>
        <v>120513350.83999999</v>
      </c>
      <c r="H10" s="46">
        <f>(G10/D10)</f>
        <v>0.5498939070556293</v>
      </c>
      <c r="I10" s="41">
        <f>C10-G10</f>
        <v>98644107.16000001</v>
      </c>
      <c r="J10" s="38"/>
      <c r="K10" s="38"/>
      <c r="L10" s="38"/>
    </row>
    <row r="11" spans="1:12" ht="11.25">
      <c r="A11" s="33">
        <v>2</v>
      </c>
      <c r="B11" s="34" t="s">
        <v>9</v>
      </c>
      <c r="C11" s="41">
        <f>C12+C16+C19+C25+C29+C33+C34+C41</f>
        <v>215076158</v>
      </c>
      <c r="D11" s="41">
        <f>D12+D16+D19+D25+D29+D33+D34+D41</f>
        <v>215076158</v>
      </c>
      <c r="E11" s="41">
        <f>E12+E16+E19+E25+E29+E33+E34+E41</f>
        <v>34987499.82</v>
      </c>
      <c r="F11" s="46">
        <f>(E11/D11)</f>
        <v>0.1626749340575444</v>
      </c>
      <c r="G11" s="41">
        <f>G12+G16+G19+G25+G29+G33+G34+G41</f>
        <v>116700341.67999999</v>
      </c>
      <c r="H11" s="46">
        <f aca="true" t="shared" si="0" ref="H11:H21">(G11/D11)</f>
        <v>0.5426000853148957</v>
      </c>
      <c r="I11" s="41">
        <f>I12+I16+I19+I25+I29+I33+I34+I41</f>
        <v>98375816.32000001</v>
      </c>
      <c r="J11" s="38"/>
      <c r="K11" s="38"/>
      <c r="L11" s="38"/>
    </row>
    <row r="12" spans="1:12" ht="11.25">
      <c r="A12" s="35">
        <v>3</v>
      </c>
      <c r="B12" s="36" t="s">
        <v>10</v>
      </c>
      <c r="C12" s="38">
        <f>C13+C14</f>
        <v>40970965</v>
      </c>
      <c r="D12" s="38">
        <f>D13+D14</f>
        <v>40970965</v>
      </c>
      <c r="E12" s="38">
        <f>E13+E14</f>
        <v>5440508.79</v>
      </c>
      <c r="F12" s="45">
        <f>(E12/D12)</f>
        <v>0.1327893738895337</v>
      </c>
      <c r="G12" s="38">
        <f>G13+G14</f>
        <v>22403433.88</v>
      </c>
      <c r="H12" s="45">
        <f t="shared" si="0"/>
        <v>0.5468124531604271</v>
      </c>
      <c r="I12" s="38">
        <f>I13+I14</f>
        <v>18567531.12</v>
      </c>
      <c r="J12" s="38"/>
      <c r="K12" s="38"/>
      <c r="L12" s="38"/>
    </row>
    <row r="13" spans="1:12" ht="11.25">
      <c r="A13" s="35">
        <v>4</v>
      </c>
      <c r="B13" s="36" t="s">
        <v>11</v>
      </c>
      <c r="C13" s="38">
        <v>38558875</v>
      </c>
      <c r="D13" s="38">
        <v>38558875</v>
      </c>
      <c r="E13" s="38">
        <v>5211152.28</v>
      </c>
      <c r="F13" s="45">
        <f>(E13/D13)</f>
        <v>0.13514793364692307</v>
      </c>
      <c r="G13" s="38">
        <v>21206868.27</v>
      </c>
      <c r="H13" s="45">
        <f t="shared" si="0"/>
        <v>0.5499866961886206</v>
      </c>
      <c r="I13" s="38">
        <f>C13-G13</f>
        <v>17352006.73</v>
      </c>
      <c r="J13" s="38"/>
      <c r="K13" s="38"/>
      <c r="L13" s="38"/>
    </row>
    <row r="14" spans="1:12" ht="11.25">
      <c r="A14" s="35">
        <v>5</v>
      </c>
      <c r="B14" s="36" t="s">
        <v>12</v>
      </c>
      <c r="C14" s="38">
        <v>2412090</v>
      </c>
      <c r="D14" s="38">
        <v>2412090</v>
      </c>
      <c r="E14" s="38">
        <v>229356.51</v>
      </c>
      <c r="F14" s="45">
        <f>(E14/D14)</f>
        <v>0.09508621568846934</v>
      </c>
      <c r="G14" s="38">
        <v>1196565.61</v>
      </c>
      <c r="H14" s="45">
        <f t="shared" si="0"/>
        <v>0.49607005128332693</v>
      </c>
      <c r="I14" s="38">
        <f>C14-G14</f>
        <v>1215524.39</v>
      </c>
      <c r="J14" s="38"/>
      <c r="K14" s="38"/>
      <c r="L14" s="38"/>
    </row>
    <row r="15" spans="1:12" ht="11.25">
      <c r="A15" s="35">
        <v>6</v>
      </c>
      <c r="B15" s="36" t="s">
        <v>13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8"/>
      <c r="K15" s="38"/>
      <c r="L15" s="38"/>
    </row>
    <row r="16" spans="1:12" ht="11.25">
      <c r="A16" s="35">
        <v>7</v>
      </c>
      <c r="B16" s="36" t="s">
        <v>14</v>
      </c>
      <c r="C16" s="38">
        <v>9065100</v>
      </c>
      <c r="D16" s="38">
        <v>9065100</v>
      </c>
      <c r="E16" s="38">
        <v>1462767.46</v>
      </c>
      <c r="F16" s="45">
        <f>(E16/D16)</f>
        <v>0.16136252881931804</v>
      </c>
      <c r="G16" s="38">
        <v>4704900.49</v>
      </c>
      <c r="H16" s="45">
        <f t="shared" si="0"/>
        <v>0.5190125304740157</v>
      </c>
      <c r="I16" s="38">
        <f>C16-G16</f>
        <v>4360199.51</v>
      </c>
      <c r="J16" s="38"/>
      <c r="K16" s="38"/>
      <c r="L16" s="38"/>
    </row>
    <row r="17" spans="1:12" ht="11.25">
      <c r="A17" s="35">
        <v>8</v>
      </c>
      <c r="B17" s="36" t="s">
        <v>15</v>
      </c>
      <c r="C17" s="38">
        <v>7185100</v>
      </c>
      <c r="D17" s="38">
        <v>7185100</v>
      </c>
      <c r="E17" s="38">
        <v>1132542.65</v>
      </c>
      <c r="F17" s="45">
        <f>(E17/D17)</f>
        <v>0.15762378394176838</v>
      </c>
      <c r="G17" s="38">
        <v>3723283.61</v>
      </c>
      <c r="H17" s="45">
        <f t="shared" si="0"/>
        <v>0.5181950995810775</v>
      </c>
      <c r="I17" s="38">
        <f>C17-G17</f>
        <v>3461816.39</v>
      </c>
      <c r="J17" s="38"/>
      <c r="K17" s="38"/>
      <c r="L17" s="38"/>
    </row>
    <row r="18" spans="1:12" ht="11.25">
      <c r="A18" s="35">
        <v>9</v>
      </c>
      <c r="B18" s="36" t="s">
        <v>16</v>
      </c>
      <c r="C18" s="38">
        <f>C16-C17</f>
        <v>1880000</v>
      </c>
      <c r="D18" s="38">
        <f>D16-D17</f>
        <v>1880000</v>
      </c>
      <c r="E18" s="38">
        <f>E16-E17</f>
        <v>330224.81000000006</v>
      </c>
      <c r="F18" s="45">
        <f>(E18/D18)</f>
        <v>0.1756514946808511</v>
      </c>
      <c r="G18" s="38">
        <f>G16-G17</f>
        <v>981616.8800000004</v>
      </c>
      <c r="H18" s="45">
        <f t="shared" si="0"/>
        <v>0.5221366382978725</v>
      </c>
      <c r="I18" s="38">
        <f>C18-G18</f>
        <v>898383.1199999996</v>
      </c>
      <c r="J18" s="38"/>
      <c r="K18" s="38"/>
      <c r="L18" s="38"/>
    </row>
    <row r="19" spans="1:12" ht="11.25">
      <c r="A19" s="35">
        <v>10</v>
      </c>
      <c r="B19" s="36" t="s">
        <v>17</v>
      </c>
      <c r="C19" s="38">
        <f>C20+C21</f>
        <v>5308458</v>
      </c>
      <c r="D19" s="38">
        <f>D20+D21</f>
        <v>5308458</v>
      </c>
      <c r="E19" s="38">
        <f>E20+E21</f>
        <v>-1116422.76</v>
      </c>
      <c r="F19" s="45">
        <f>(E19/D19)</f>
        <v>-0.2103101804704869</v>
      </c>
      <c r="G19" s="38">
        <f>G20+G21</f>
        <v>-585469.8</v>
      </c>
      <c r="H19" s="45">
        <f t="shared" si="0"/>
        <v>-0.11028999381741365</v>
      </c>
      <c r="I19" s="38">
        <f>C19-G19</f>
        <v>5893927.8</v>
      </c>
      <c r="J19" s="38"/>
      <c r="K19" s="38"/>
      <c r="L19" s="38"/>
    </row>
    <row r="20" spans="1:12" ht="11.25">
      <c r="A20" s="35">
        <v>11</v>
      </c>
      <c r="B20" s="36" t="s">
        <v>18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8"/>
      <c r="K20" s="38"/>
      <c r="L20" s="38"/>
    </row>
    <row r="21" spans="1:12" ht="11.25">
      <c r="A21" s="35">
        <v>12</v>
      </c>
      <c r="B21" s="36" t="s">
        <v>19</v>
      </c>
      <c r="C21" s="38">
        <v>5308458</v>
      </c>
      <c r="D21" s="38">
        <v>5308458</v>
      </c>
      <c r="E21" s="38">
        <v>-1116422.76</v>
      </c>
      <c r="F21" s="45">
        <f>(E21/D21)</f>
        <v>-0.2103101804704869</v>
      </c>
      <c r="G21" s="38">
        <v>-585469.8</v>
      </c>
      <c r="H21" s="45">
        <f t="shared" si="0"/>
        <v>-0.11028999381741365</v>
      </c>
      <c r="I21" s="38">
        <f>C21-G21</f>
        <v>5893927.8</v>
      </c>
      <c r="J21" s="38"/>
      <c r="K21" s="38"/>
      <c r="L21" s="38"/>
    </row>
    <row r="22" spans="1:12" ht="11.25">
      <c r="A22" s="35">
        <v>13</v>
      </c>
      <c r="B22" s="36" t="s">
        <v>20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8"/>
      <c r="K22" s="38"/>
      <c r="L22" s="38"/>
    </row>
    <row r="23" spans="1:12" ht="11.25">
      <c r="A23" s="35">
        <v>14</v>
      </c>
      <c r="B23" s="36" t="s">
        <v>21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8"/>
      <c r="K23" s="38"/>
      <c r="L23" s="38"/>
    </row>
    <row r="24" spans="1:12" ht="11.25">
      <c r="A24" s="35">
        <v>15</v>
      </c>
      <c r="B24" s="36" t="s">
        <v>22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8"/>
      <c r="K24" s="38"/>
      <c r="L24" s="38"/>
    </row>
    <row r="25" spans="1:12" ht="11.25">
      <c r="A25" s="35">
        <v>16</v>
      </c>
      <c r="B25" s="36" t="s">
        <v>23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8"/>
      <c r="K25" s="38"/>
      <c r="L25" s="38"/>
    </row>
    <row r="26" spans="1:12" ht="11.25">
      <c r="A26" s="35">
        <v>17</v>
      </c>
      <c r="B26" s="36" t="s">
        <v>24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8"/>
      <c r="K26" s="38"/>
      <c r="L26" s="38"/>
    </row>
    <row r="27" spans="1:12" ht="11.25">
      <c r="A27" s="35">
        <v>18</v>
      </c>
      <c r="B27" s="36" t="s">
        <v>25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8"/>
      <c r="K27" s="38"/>
      <c r="L27" s="38"/>
    </row>
    <row r="28" spans="1:12" ht="11.25">
      <c r="A28" s="35">
        <v>19</v>
      </c>
      <c r="B28" s="36" t="s">
        <v>26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8"/>
      <c r="K28" s="38"/>
      <c r="L28" s="38"/>
    </row>
    <row r="29" spans="1:12" ht="11.25">
      <c r="A29" s="35">
        <v>20</v>
      </c>
      <c r="B29" s="36" t="s">
        <v>27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8"/>
      <c r="K29" s="38"/>
      <c r="L29" s="38"/>
    </row>
    <row r="30" spans="1:12" ht="11.25">
      <c r="A30" s="35">
        <v>21</v>
      </c>
      <c r="B30" s="36" t="s">
        <v>28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8"/>
      <c r="K30" s="38"/>
      <c r="L30" s="38"/>
    </row>
    <row r="31" spans="1:12" ht="11.25">
      <c r="A31" s="35">
        <v>22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8"/>
      <c r="K31" s="38"/>
      <c r="L31" s="38"/>
    </row>
    <row r="32" spans="1:12" ht="11.25">
      <c r="A32" s="35">
        <v>23</v>
      </c>
      <c r="B32" s="36" t="s">
        <v>30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8"/>
      <c r="K32" s="38"/>
      <c r="L32" s="38"/>
    </row>
    <row r="33" spans="1:12" ht="11.25">
      <c r="A33" s="35">
        <v>24</v>
      </c>
      <c r="B33" s="36" t="s">
        <v>31</v>
      </c>
      <c r="C33" s="38">
        <v>568150</v>
      </c>
      <c r="D33" s="38">
        <v>568150</v>
      </c>
      <c r="E33" s="38">
        <v>95107.58</v>
      </c>
      <c r="F33" s="45">
        <f>(E33/D33)</f>
        <v>0.1673987151280472</v>
      </c>
      <c r="G33" s="38">
        <v>237098.37</v>
      </c>
      <c r="H33" s="45">
        <f>(G33/D33)</f>
        <v>0.41731650092405176</v>
      </c>
      <c r="I33" s="38">
        <f>C33-G33</f>
        <v>331051.63</v>
      </c>
      <c r="J33" s="38"/>
      <c r="K33" s="38"/>
      <c r="L33" s="38"/>
    </row>
    <row r="34" spans="1:12" ht="11.25">
      <c r="A34" s="35">
        <v>25</v>
      </c>
      <c r="B34" s="36" t="s">
        <v>32</v>
      </c>
      <c r="C34" s="38">
        <v>150920085</v>
      </c>
      <c r="D34" s="38">
        <v>150920085</v>
      </c>
      <c r="E34" s="38">
        <v>28077941.52</v>
      </c>
      <c r="F34" s="45">
        <f>(E34/D34)</f>
        <v>0.18604509479304893</v>
      </c>
      <c r="G34" s="38">
        <v>86602164.53</v>
      </c>
      <c r="H34" s="45">
        <f>(G34/D34)</f>
        <v>0.5738279602082121</v>
      </c>
      <c r="I34" s="38">
        <f>C34-G34</f>
        <v>64317920.47</v>
      </c>
      <c r="J34" s="38"/>
      <c r="K34" s="38"/>
      <c r="L34" s="38"/>
    </row>
    <row r="35" spans="1:12" ht="11.25">
      <c r="A35" s="35">
        <v>26</v>
      </c>
      <c r="B35" s="36" t="s">
        <v>33</v>
      </c>
      <c r="C35" s="38">
        <v>146294340</v>
      </c>
      <c r="D35" s="38">
        <v>146294340</v>
      </c>
      <c r="E35" s="38">
        <v>26936983.15</v>
      </c>
      <c r="F35" s="45">
        <f>(E35/D35)</f>
        <v>0.18412867613333503</v>
      </c>
      <c r="G35" s="38">
        <v>84163779.35</v>
      </c>
      <c r="H35" s="45">
        <f>(G35/D35)</f>
        <v>0.5753044126655891</v>
      </c>
      <c r="I35" s="38">
        <f>C35-G35</f>
        <v>62130560.650000006</v>
      </c>
      <c r="J35" s="38"/>
      <c r="K35" s="38"/>
      <c r="L35" s="38"/>
    </row>
    <row r="36" spans="1:12" ht="11.25">
      <c r="A36" s="35">
        <v>27</v>
      </c>
      <c r="B36" s="36" t="s">
        <v>34</v>
      </c>
      <c r="C36" s="38">
        <v>250000</v>
      </c>
      <c r="D36" s="38">
        <v>250000</v>
      </c>
      <c r="E36" s="38">
        <v>17144.37</v>
      </c>
      <c r="F36" s="45">
        <f>(E36/D36)</f>
        <v>0.06857748</v>
      </c>
      <c r="G36" s="38">
        <v>22125.78</v>
      </c>
      <c r="H36" s="45">
        <f>(G36/D36)</f>
        <v>0.08850311999999999</v>
      </c>
      <c r="I36" s="38">
        <f>C36-G36</f>
        <v>227874.22</v>
      </c>
      <c r="J36" s="38"/>
      <c r="K36" s="38"/>
      <c r="L36" s="38"/>
    </row>
    <row r="37" spans="1:12" ht="11.25">
      <c r="A37" s="35">
        <v>28</v>
      </c>
      <c r="B37" s="36" t="s">
        <v>35</v>
      </c>
      <c r="C37" s="39">
        <v>0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8"/>
      <c r="K37" s="38"/>
      <c r="L37" s="38"/>
    </row>
    <row r="38" spans="1:12" ht="11.25">
      <c r="A38" s="35">
        <v>29</v>
      </c>
      <c r="B38" s="36" t="s">
        <v>36</v>
      </c>
      <c r="C38" s="38">
        <v>50400</v>
      </c>
      <c r="D38" s="38">
        <v>50400</v>
      </c>
      <c r="E38" s="39">
        <v>0</v>
      </c>
      <c r="F38" s="39">
        <v>0</v>
      </c>
      <c r="G38" s="38">
        <v>11355</v>
      </c>
      <c r="H38" s="45">
        <f>(G38/D38)</f>
        <v>0.22529761904761905</v>
      </c>
      <c r="I38" s="38">
        <f>C38-G38</f>
        <v>39045</v>
      </c>
      <c r="J38" s="38"/>
      <c r="K38" s="38"/>
      <c r="L38" s="38"/>
    </row>
    <row r="39" spans="1:12" ht="11.25">
      <c r="A39" s="35">
        <v>30</v>
      </c>
      <c r="B39" s="36" t="s">
        <v>37</v>
      </c>
      <c r="C39" s="38">
        <v>4325345</v>
      </c>
      <c r="D39" s="38">
        <v>4325345</v>
      </c>
      <c r="E39" s="38">
        <v>1123814</v>
      </c>
      <c r="F39" s="45">
        <f>(E39/D39)</f>
        <v>0.25982066170444207</v>
      </c>
      <c r="G39" s="38">
        <v>2404904.4</v>
      </c>
      <c r="H39" s="45">
        <f>(G39/D39)</f>
        <v>0.5560029084385176</v>
      </c>
      <c r="I39" s="38">
        <f>C39-G39</f>
        <v>1920440.6</v>
      </c>
      <c r="J39" s="38"/>
      <c r="K39" s="38"/>
      <c r="L39" s="38"/>
    </row>
    <row r="40" spans="1:12" ht="11.25">
      <c r="A40" s="35">
        <v>31</v>
      </c>
      <c r="B40" s="36" t="s">
        <v>38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8"/>
      <c r="K40" s="38"/>
      <c r="L40" s="38"/>
    </row>
    <row r="41" spans="1:12" ht="11.25">
      <c r="A41" s="35">
        <v>32</v>
      </c>
      <c r="B41" s="36" t="s">
        <v>39</v>
      </c>
      <c r="C41" s="38">
        <f>C42+C43+C44+C45</f>
        <v>8243400</v>
      </c>
      <c r="D41" s="38">
        <v>8243400</v>
      </c>
      <c r="E41" s="38">
        <v>1027597.23</v>
      </c>
      <c r="F41" s="45">
        <f>(E41/D41)</f>
        <v>0.12465696557245796</v>
      </c>
      <c r="G41" s="38">
        <v>3338214.21</v>
      </c>
      <c r="H41" s="45">
        <f>(G41/D41)</f>
        <v>0.40495599024674284</v>
      </c>
      <c r="I41" s="38">
        <f aca="true" t="shared" si="1" ref="I41:I50">C41-G41</f>
        <v>4905185.79</v>
      </c>
      <c r="J41" s="38"/>
      <c r="K41" s="38"/>
      <c r="L41" s="38"/>
    </row>
    <row r="42" spans="1:12" ht="11.25">
      <c r="A42" s="35">
        <v>33</v>
      </c>
      <c r="B42" s="36" t="s">
        <v>40</v>
      </c>
      <c r="C42" s="38">
        <v>2611350</v>
      </c>
      <c r="D42" s="38">
        <v>2611350</v>
      </c>
      <c r="E42" s="38">
        <v>416678.36</v>
      </c>
      <c r="F42" s="45">
        <f>(E42/D42)</f>
        <v>0.15956434794263502</v>
      </c>
      <c r="G42" s="38">
        <v>1407791.86</v>
      </c>
      <c r="H42" s="45">
        <f>(G42/D42)</f>
        <v>0.5391050069887223</v>
      </c>
      <c r="I42" s="38">
        <f t="shared" si="1"/>
        <v>1203558.14</v>
      </c>
      <c r="J42" s="38"/>
      <c r="K42" s="38"/>
      <c r="L42" s="38"/>
    </row>
    <row r="43" spans="1:12" ht="11.25">
      <c r="A43" s="35">
        <v>34</v>
      </c>
      <c r="B43" s="36" t="s">
        <v>41</v>
      </c>
      <c r="C43" s="39">
        <v>0</v>
      </c>
      <c r="D43" s="39">
        <v>0</v>
      </c>
      <c r="E43" s="38">
        <v>3483.69</v>
      </c>
      <c r="F43" s="39">
        <v>0</v>
      </c>
      <c r="G43" s="38">
        <v>54571.51</v>
      </c>
      <c r="H43" s="39">
        <v>0</v>
      </c>
      <c r="I43" s="38">
        <f t="shared" si="1"/>
        <v>-54571.51</v>
      </c>
      <c r="J43" s="38"/>
      <c r="K43" s="38"/>
      <c r="L43" s="38"/>
    </row>
    <row r="44" spans="1:12" ht="11.25">
      <c r="A44" s="35">
        <v>35</v>
      </c>
      <c r="B44" s="36" t="s">
        <v>42</v>
      </c>
      <c r="C44" s="38">
        <v>5400000</v>
      </c>
      <c r="D44" s="38">
        <v>5400000</v>
      </c>
      <c r="E44" s="38">
        <v>557381.91</v>
      </c>
      <c r="F44" s="45">
        <f>(E44/D44)</f>
        <v>0.10321887222222223</v>
      </c>
      <c r="G44" s="38">
        <v>1664252.88</v>
      </c>
      <c r="H44" s="45">
        <f>(G44/D44)</f>
        <v>0.30819497777777777</v>
      </c>
      <c r="I44" s="38">
        <f t="shared" si="1"/>
        <v>3735747.12</v>
      </c>
      <c r="J44" s="38"/>
      <c r="K44" s="38"/>
      <c r="L44" s="38"/>
    </row>
    <row r="45" spans="1:12" ht="11.25">
      <c r="A45" s="35">
        <v>36</v>
      </c>
      <c r="B45" s="36" t="s">
        <v>43</v>
      </c>
      <c r="C45" s="38">
        <v>232050</v>
      </c>
      <c r="D45" s="38">
        <v>232050</v>
      </c>
      <c r="E45" s="38">
        <v>50053.27</v>
      </c>
      <c r="F45" s="45">
        <f>(E45/D45)</f>
        <v>0.2157003663003663</v>
      </c>
      <c r="G45" s="38">
        <v>211597.96</v>
      </c>
      <c r="H45" s="45">
        <f>(G45/D45)</f>
        <v>0.9118636500754147</v>
      </c>
      <c r="I45" s="38">
        <f t="shared" si="1"/>
        <v>20452.040000000008</v>
      </c>
      <c r="J45" s="38"/>
      <c r="K45" s="38"/>
      <c r="L45" s="38"/>
    </row>
    <row r="46" spans="1:12" ht="11.25">
      <c r="A46" s="33">
        <v>37</v>
      </c>
      <c r="B46" s="34" t="s">
        <v>44</v>
      </c>
      <c r="C46" s="41">
        <v>4081300</v>
      </c>
      <c r="D46" s="41">
        <v>4081300</v>
      </c>
      <c r="E46" s="41">
        <f>E47+E54</f>
        <v>297980.14</v>
      </c>
      <c r="F46" s="46">
        <f>(E46/D46)</f>
        <v>0.07301108470340333</v>
      </c>
      <c r="G46" s="41">
        <f>G47+G54</f>
        <v>3813009.16</v>
      </c>
      <c r="H46" s="45">
        <f>(G46/D46)</f>
        <v>0.9342633866660133</v>
      </c>
      <c r="I46" s="41">
        <f t="shared" si="1"/>
        <v>268290.83999999985</v>
      </c>
      <c r="J46" s="38"/>
      <c r="K46" s="38"/>
      <c r="L46" s="38"/>
    </row>
    <row r="47" spans="1:12" ht="11.25">
      <c r="A47" s="35">
        <v>38</v>
      </c>
      <c r="B47" s="36" t="s">
        <v>45</v>
      </c>
      <c r="C47" s="38">
        <f>C48+C49</f>
        <v>1501000</v>
      </c>
      <c r="D47" s="38">
        <f>D48+D49</f>
        <v>1501000</v>
      </c>
      <c r="E47" s="38">
        <f>E48+E49</f>
        <v>200757.96</v>
      </c>
      <c r="F47" s="45">
        <f>(E47/D47)</f>
        <v>0.13374947368421053</v>
      </c>
      <c r="G47" s="38">
        <f>G48+G49</f>
        <v>870608.7</v>
      </c>
      <c r="H47" s="45">
        <f>(G47/D47)</f>
        <v>0.5800191205862758</v>
      </c>
      <c r="I47" s="38">
        <f t="shared" si="1"/>
        <v>630391.3</v>
      </c>
      <c r="J47" s="38"/>
      <c r="K47" s="38"/>
      <c r="L47" s="38"/>
    </row>
    <row r="48" spans="1:12" ht="11.25">
      <c r="A48" s="35">
        <v>39</v>
      </c>
      <c r="B48" s="36" t="s">
        <v>46</v>
      </c>
      <c r="C48" s="38">
        <v>1501000</v>
      </c>
      <c r="D48" s="38">
        <v>1501000</v>
      </c>
      <c r="E48" s="38">
        <v>200757.96</v>
      </c>
      <c r="F48" s="45">
        <f>(E48/D48)</f>
        <v>0.13374947368421053</v>
      </c>
      <c r="G48" s="38">
        <v>870608.7</v>
      </c>
      <c r="H48" s="45">
        <f>(G48/D48)</f>
        <v>0.5800191205862758</v>
      </c>
      <c r="I48" s="38">
        <f t="shared" si="1"/>
        <v>630391.3</v>
      </c>
      <c r="J48" s="38"/>
      <c r="K48" s="38"/>
      <c r="L48" s="38"/>
    </row>
    <row r="49" spans="1:12" ht="11.25">
      <c r="A49" s="35">
        <v>40</v>
      </c>
      <c r="B49" s="36" t="s">
        <v>47</v>
      </c>
      <c r="C49" s="39">
        <v>0</v>
      </c>
      <c r="D49" s="39">
        <v>0</v>
      </c>
      <c r="E49" s="39">
        <v>0</v>
      </c>
      <c r="F49" s="39">
        <v>0</v>
      </c>
      <c r="G49" s="39">
        <v>0</v>
      </c>
      <c r="H49" s="39">
        <v>0</v>
      </c>
      <c r="I49" s="39">
        <f t="shared" si="1"/>
        <v>0</v>
      </c>
      <c r="J49" s="38"/>
      <c r="K49" s="38"/>
      <c r="L49" s="38"/>
    </row>
    <row r="50" spans="1:12" ht="11.25">
      <c r="A50" s="35">
        <v>41</v>
      </c>
      <c r="B50" s="36" t="s">
        <v>48</v>
      </c>
      <c r="C50" s="38">
        <f>C51+C52</f>
        <v>26000</v>
      </c>
      <c r="D50" s="38">
        <f>D51+D52</f>
        <v>26000</v>
      </c>
      <c r="E50" s="39">
        <v>0</v>
      </c>
      <c r="F50" s="39">
        <v>0</v>
      </c>
      <c r="G50" s="39">
        <v>0</v>
      </c>
      <c r="H50" s="45">
        <f>(G50/D50)</f>
        <v>0</v>
      </c>
      <c r="I50" s="38">
        <f t="shared" si="1"/>
        <v>26000</v>
      </c>
      <c r="J50" s="38"/>
      <c r="K50" s="38"/>
      <c r="L50" s="38"/>
    </row>
    <row r="51" spans="1:12" ht="11.25">
      <c r="A51" s="35">
        <v>42</v>
      </c>
      <c r="B51" s="36" t="s">
        <v>49</v>
      </c>
      <c r="C51" s="38">
        <v>26000</v>
      </c>
      <c r="D51" s="38">
        <v>26000</v>
      </c>
      <c r="E51" s="39">
        <v>0</v>
      </c>
      <c r="F51" s="39">
        <v>0</v>
      </c>
      <c r="G51" s="39">
        <v>0</v>
      </c>
      <c r="H51" s="45">
        <f>(G51/D51)</f>
        <v>0</v>
      </c>
      <c r="I51" s="38">
        <f>C51-G50</f>
        <v>26000</v>
      </c>
      <c r="J51" s="38"/>
      <c r="K51" s="38"/>
      <c r="L51" s="38"/>
    </row>
    <row r="52" spans="1:12" ht="11.25">
      <c r="A52" s="35">
        <v>43</v>
      </c>
      <c r="B52" s="36" t="s">
        <v>50</v>
      </c>
      <c r="C52" s="39">
        <v>0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f>C52-G52</f>
        <v>0</v>
      </c>
      <c r="J52" s="38"/>
      <c r="K52" s="38"/>
      <c r="L52" s="38"/>
    </row>
    <row r="53" spans="1:12" ht="11.25">
      <c r="A53" s="35">
        <v>44</v>
      </c>
      <c r="B53" s="36" t="s">
        <v>51</v>
      </c>
      <c r="C53" s="39">
        <v>0</v>
      </c>
      <c r="D53" s="39">
        <v>0</v>
      </c>
      <c r="E53" s="39">
        <v>0</v>
      </c>
      <c r="F53" s="39">
        <v>0</v>
      </c>
      <c r="G53" s="39">
        <v>0</v>
      </c>
      <c r="H53" s="39">
        <v>0</v>
      </c>
      <c r="I53" s="39">
        <f>C53-G53</f>
        <v>0</v>
      </c>
      <c r="J53" s="38"/>
      <c r="K53" s="38"/>
      <c r="L53" s="38"/>
    </row>
    <row r="54" spans="1:12" ht="11.25">
      <c r="A54" s="35">
        <v>45</v>
      </c>
      <c r="B54" s="36" t="s">
        <v>52</v>
      </c>
      <c r="C54" s="38">
        <f>C60</f>
        <v>2554300</v>
      </c>
      <c r="D54" s="38">
        <f>D60</f>
        <v>2554300</v>
      </c>
      <c r="E54" s="38">
        <f>E60</f>
        <v>97222.18</v>
      </c>
      <c r="F54" s="45">
        <f>(E54/D54)</f>
        <v>0.038062161844732406</v>
      </c>
      <c r="G54" s="38">
        <f>G60</f>
        <v>2942400.46</v>
      </c>
      <c r="H54" s="45">
        <f>(G54/D54)</f>
        <v>1.1519400461966096</v>
      </c>
      <c r="I54" s="38">
        <f>C54-G54</f>
        <v>-388100.45999999996</v>
      </c>
      <c r="J54" s="38"/>
      <c r="K54" s="38"/>
      <c r="L54" s="38"/>
    </row>
    <row r="55" spans="1:12" ht="11.25">
      <c r="A55" s="35">
        <v>46</v>
      </c>
      <c r="B55" s="36" t="s">
        <v>53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8"/>
      <c r="K55" s="38"/>
      <c r="L55" s="38"/>
    </row>
    <row r="56" spans="1:12" ht="21">
      <c r="A56" s="35">
        <v>47</v>
      </c>
      <c r="B56" s="36" t="s">
        <v>54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8"/>
      <c r="K56" s="38"/>
      <c r="L56" s="38"/>
    </row>
    <row r="57" spans="1:12" ht="11.25">
      <c r="A57" s="35">
        <v>48</v>
      </c>
      <c r="B57" s="36" t="s">
        <v>55</v>
      </c>
      <c r="C57" s="39">
        <v>0</v>
      </c>
      <c r="D57" s="39">
        <v>0</v>
      </c>
      <c r="E57" s="39">
        <v>0</v>
      </c>
      <c r="F57" s="39">
        <v>0</v>
      </c>
      <c r="G57" s="39">
        <v>0</v>
      </c>
      <c r="H57" s="39">
        <v>0</v>
      </c>
      <c r="I57" s="39">
        <v>0</v>
      </c>
      <c r="J57" s="38"/>
      <c r="K57" s="38"/>
      <c r="L57" s="38"/>
    </row>
    <row r="58" spans="1:12" ht="11.25">
      <c r="A58" s="35">
        <v>49</v>
      </c>
      <c r="B58" s="36" t="s">
        <v>56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8"/>
      <c r="K58" s="38"/>
      <c r="L58" s="38"/>
    </row>
    <row r="59" spans="1:12" ht="11.25">
      <c r="A59" s="35">
        <v>50</v>
      </c>
      <c r="B59" s="36" t="s">
        <v>57</v>
      </c>
      <c r="C59" s="39">
        <v>0</v>
      </c>
      <c r="D59" s="39">
        <v>0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38"/>
      <c r="K59" s="38"/>
      <c r="L59" s="38"/>
    </row>
    <row r="60" spans="1:12" ht="11.25">
      <c r="A60" s="35">
        <v>51</v>
      </c>
      <c r="B60" s="36" t="s">
        <v>58</v>
      </c>
      <c r="C60" s="38">
        <v>2554300</v>
      </c>
      <c r="D60" s="38">
        <v>2554300</v>
      </c>
      <c r="E60" s="38">
        <v>97222.18</v>
      </c>
      <c r="F60" s="45">
        <f>(E60/D60)</f>
        <v>0.038062161844732406</v>
      </c>
      <c r="G60" s="38">
        <v>2942400.46</v>
      </c>
      <c r="H60" s="45">
        <f>(G60/D60)</f>
        <v>1.1519400461966096</v>
      </c>
      <c r="I60" s="38">
        <f>C60-G60</f>
        <v>-388100.45999999996</v>
      </c>
      <c r="J60" s="38"/>
      <c r="K60" s="38"/>
      <c r="L60" s="38"/>
    </row>
    <row r="61" spans="1:12" ht="21">
      <c r="A61" s="35">
        <v>52</v>
      </c>
      <c r="B61" s="36" t="s">
        <v>59</v>
      </c>
      <c r="C61" s="39">
        <v>0</v>
      </c>
      <c r="D61" s="39">
        <v>0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8"/>
      <c r="K61" s="38"/>
      <c r="L61" s="38"/>
    </row>
    <row r="62" spans="1:12" ht="11.25">
      <c r="A62" s="35">
        <v>53</v>
      </c>
      <c r="B62" s="36" t="s">
        <v>60</v>
      </c>
      <c r="C62" s="39">
        <v>0</v>
      </c>
      <c r="D62" s="39">
        <v>0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8"/>
      <c r="K62" s="38"/>
      <c r="L62" s="38"/>
    </row>
    <row r="63" spans="1:12" ht="11.25">
      <c r="A63" s="35">
        <v>54</v>
      </c>
      <c r="B63" s="36" t="s">
        <v>61</v>
      </c>
      <c r="C63" s="39">
        <v>0</v>
      </c>
      <c r="D63" s="39">
        <v>0</v>
      </c>
      <c r="E63" s="39">
        <v>0</v>
      </c>
      <c r="F63" s="39">
        <v>0</v>
      </c>
      <c r="G63" s="39">
        <v>0</v>
      </c>
      <c r="H63" s="39">
        <v>0</v>
      </c>
      <c r="I63" s="39">
        <v>0</v>
      </c>
      <c r="J63" s="38"/>
      <c r="K63" s="38"/>
      <c r="L63" s="38"/>
    </row>
    <row r="64" spans="1:12" ht="21">
      <c r="A64" s="35">
        <v>55</v>
      </c>
      <c r="B64" s="36" t="s">
        <v>62</v>
      </c>
      <c r="C64" s="39">
        <v>0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8"/>
      <c r="K64" s="38"/>
      <c r="L64" s="38"/>
    </row>
    <row r="65" spans="1:12" ht="11.25">
      <c r="A65" s="35">
        <v>56</v>
      </c>
      <c r="B65" s="36" t="s">
        <v>63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38"/>
      <c r="K65" s="38"/>
      <c r="L65" s="38"/>
    </row>
    <row r="66" spans="1:12" ht="11.25">
      <c r="A66" s="33">
        <v>57</v>
      </c>
      <c r="B66" s="34" t="s">
        <v>64</v>
      </c>
      <c r="C66" s="41">
        <v>10849150</v>
      </c>
      <c r="D66" s="41">
        <v>10849150</v>
      </c>
      <c r="E66" s="41">
        <f>E71</f>
        <v>1726512.82</v>
      </c>
      <c r="F66" s="46">
        <f>(E66/D66)</f>
        <v>0.15913807256789703</v>
      </c>
      <c r="G66" s="41">
        <f>G71</f>
        <v>5713252.9399999995</v>
      </c>
      <c r="H66" s="45">
        <f>(G66/D66)</f>
        <v>0.5266083462759755</v>
      </c>
      <c r="I66" s="41">
        <f>C66-G66</f>
        <v>5135897.0600000005</v>
      </c>
      <c r="J66" s="38"/>
      <c r="K66" s="38"/>
      <c r="L66" s="38"/>
    </row>
    <row r="67" spans="1:12" ht="11.25">
      <c r="A67" s="35">
        <v>58</v>
      </c>
      <c r="B67" s="36" t="s">
        <v>10</v>
      </c>
      <c r="C67" s="39">
        <v>0</v>
      </c>
      <c r="D67" s="39">
        <v>0</v>
      </c>
      <c r="E67" s="39">
        <v>0</v>
      </c>
      <c r="F67" s="39">
        <v>0</v>
      </c>
      <c r="G67" s="39">
        <v>0</v>
      </c>
      <c r="H67" s="39">
        <v>0</v>
      </c>
      <c r="I67" s="39">
        <v>0</v>
      </c>
      <c r="J67" s="38"/>
      <c r="K67" s="38"/>
      <c r="L67" s="38"/>
    </row>
    <row r="68" spans="1:12" ht="11.25">
      <c r="A68" s="35">
        <v>59</v>
      </c>
      <c r="B68" s="36" t="s">
        <v>11</v>
      </c>
      <c r="C68" s="39">
        <v>0</v>
      </c>
      <c r="D68" s="39">
        <v>0</v>
      </c>
      <c r="E68" s="39">
        <v>0</v>
      </c>
      <c r="F68" s="39">
        <v>0</v>
      </c>
      <c r="G68" s="39">
        <v>0</v>
      </c>
      <c r="H68" s="39">
        <v>0</v>
      </c>
      <c r="I68" s="39">
        <v>0</v>
      </c>
      <c r="J68" s="38"/>
      <c r="K68" s="38"/>
      <c r="L68" s="38"/>
    </row>
    <row r="69" spans="1:12" ht="11.25">
      <c r="A69" s="35">
        <v>60</v>
      </c>
      <c r="B69" s="36" t="s">
        <v>12</v>
      </c>
      <c r="C69" s="39">
        <v>0</v>
      </c>
      <c r="D69" s="39">
        <v>0</v>
      </c>
      <c r="E69" s="39">
        <v>0</v>
      </c>
      <c r="F69" s="39">
        <v>0</v>
      </c>
      <c r="G69" s="39">
        <v>0</v>
      </c>
      <c r="H69" s="39">
        <v>0</v>
      </c>
      <c r="I69" s="39">
        <v>0</v>
      </c>
      <c r="J69" s="38"/>
      <c r="K69" s="38"/>
      <c r="L69" s="38"/>
    </row>
    <row r="70" spans="1:12" ht="11.25">
      <c r="A70" s="35">
        <v>61</v>
      </c>
      <c r="B70" s="36" t="s">
        <v>13</v>
      </c>
      <c r="C70" s="39">
        <v>0</v>
      </c>
      <c r="D70" s="39">
        <v>0</v>
      </c>
      <c r="E70" s="39">
        <v>0</v>
      </c>
      <c r="F70" s="39">
        <v>0</v>
      </c>
      <c r="G70" s="39">
        <v>0</v>
      </c>
      <c r="H70" s="39">
        <v>0</v>
      </c>
      <c r="I70" s="39">
        <v>0</v>
      </c>
      <c r="J70" s="38"/>
      <c r="K70" s="38"/>
      <c r="L70" s="38"/>
    </row>
    <row r="71" spans="1:12" ht="11.25">
      <c r="A71" s="35">
        <v>62</v>
      </c>
      <c r="B71" s="36" t="s">
        <v>14</v>
      </c>
      <c r="C71" s="38">
        <f>C72</f>
        <v>10042500</v>
      </c>
      <c r="D71" s="38">
        <f>D72</f>
        <v>10042500</v>
      </c>
      <c r="E71" s="38">
        <f>E72+E90</f>
        <v>1726512.82</v>
      </c>
      <c r="F71" s="45">
        <f>(E71/D71)</f>
        <v>0.17192061936768732</v>
      </c>
      <c r="G71" s="38">
        <f>G72+G90</f>
        <v>5713252.9399999995</v>
      </c>
      <c r="H71" s="45">
        <f>(G71/D71)</f>
        <v>0.5689074373910878</v>
      </c>
      <c r="I71" s="38">
        <f>C71-G71</f>
        <v>4329247.0600000005</v>
      </c>
      <c r="J71" s="38"/>
      <c r="K71" s="38"/>
      <c r="L71" s="38"/>
    </row>
    <row r="72" spans="1:12" ht="11.25">
      <c r="A72" s="35">
        <v>63</v>
      </c>
      <c r="B72" s="36" t="s">
        <v>15</v>
      </c>
      <c r="C72" s="38">
        <v>10042500</v>
      </c>
      <c r="D72" s="38">
        <v>10042500</v>
      </c>
      <c r="E72" s="38">
        <v>1623988.32</v>
      </c>
      <c r="F72" s="45">
        <f>(E72/D72)</f>
        <v>0.1617115578790142</v>
      </c>
      <c r="G72" s="38">
        <v>5375092.56</v>
      </c>
      <c r="H72" s="45">
        <f>(G72/D72)</f>
        <v>0.5352345093353248</v>
      </c>
      <c r="I72" s="38">
        <f>C72-G72</f>
        <v>4667407.44</v>
      </c>
      <c r="J72" s="38"/>
      <c r="K72" s="38"/>
      <c r="L72" s="38"/>
    </row>
    <row r="73" spans="1:12" ht="11.25">
      <c r="A73" s="35">
        <v>64</v>
      </c>
      <c r="B73" s="36" t="s">
        <v>16</v>
      </c>
      <c r="C73" s="39">
        <v>0</v>
      </c>
      <c r="D73" s="39">
        <v>0</v>
      </c>
      <c r="E73" s="39">
        <v>0</v>
      </c>
      <c r="F73" s="39">
        <v>0</v>
      </c>
      <c r="G73" s="39">
        <v>0</v>
      </c>
      <c r="H73" s="39">
        <v>0</v>
      </c>
      <c r="I73" s="39">
        <v>0</v>
      </c>
      <c r="J73" s="38"/>
      <c r="K73" s="38"/>
      <c r="L73" s="38"/>
    </row>
    <row r="74" spans="1:12" ht="11.25">
      <c r="A74" s="35">
        <v>65</v>
      </c>
      <c r="B74" s="36" t="s">
        <v>17</v>
      </c>
      <c r="C74" s="39">
        <v>0</v>
      </c>
      <c r="D74" s="39">
        <v>0</v>
      </c>
      <c r="E74" s="39">
        <v>0</v>
      </c>
      <c r="F74" s="39">
        <v>0</v>
      </c>
      <c r="G74" s="39">
        <v>0</v>
      </c>
      <c r="H74" s="39">
        <v>0</v>
      </c>
      <c r="I74" s="39">
        <v>0</v>
      </c>
      <c r="J74" s="38"/>
      <c r="K74" s="38"/>
      <c r="L74" s="38"/>
    </row>
    <row r="75" spans="1:12" ht="11.25">
      <c r="A75" s="35">
        <v>66</v>
      </c>
      <c r="B75" s="36" t="s">
        <v>18</v>
      </c>
      <c r="C75" s="39">
        <v>0</v>
      </c>
      <c r="D75" s="39">
        <v>0</v>
      </c>
      <c r="E75" s="39">
        <v>0</v>
      </c>
      <c r="F75" s="39">
        <v>0</v>
      </c>
      <c r="G75" s="39">
        <v>0</v>
      </c>
      <c r="H75" s="39">
        <v>0</v>
      </c>
      <c r="I75" s="39">
        <v>0</v>
      </c>
      <c r="J75" s="38"/>
      <c r="K75" s="38"/>
      <c r="L75" s="38"/>
    </row>
    <row r="76" spans="1:12" ht="11.25">
      <c r="A76" s="35">
        <v>67</v>
      </c>
      <c r="B76" s="36" t="s">
        <v>19</v>
      </c>
      <c r="C76" s="39">
        <v>0</v>
      </c>
      <c r="D76" s="39">
        <v>0</v>
      </c>
      <c r="E76" s="39">
        <v>0</v>
      </c>
      <c r="F76" s="39">
        <v>0</v>
      </c>
      <c r="G76" s="39">
        <v>0</v>
      </c>
      <c r="H76" s="39">
        <v>0</v>
      </c>
      <c r="I76" s="39">
        <v>0</v>
      </c>
      <c r="J76" s="38"/>
      <c r="K76" s="38"/>
      <c r="L76" s="38"/>
    </row>
    <row r="77" spans="1:12" ht="11.25">
      <c r="A77" s="35">
        <v>68</v>
      </c>
      <c r="B77" s="36" t="s">
        <v>20</v>
      </c>
      <c r="C77" s="39">
        <v>0</v>
      </c>
      <c r="D77" s="39">
        <v>0</v>
      </c>
      <c r="E77" s="39">
        <v>0</v>
      </c>
      <c r="F77" s="39">
        <v>0</v>
      </c>
      <c r="G77" s="39">
        <v>0</v>
      </c>
      <c r="H77" s="39">
        <v>0</v>
      </c>
      <c r="I77" s="39">
        <v>0</v>
      </c>
      <c r="J77" s="38"/>
      <c r="K77" s="38"/>
      <c r="L77" s="38"/>
    </row>
    <row r="78" spans="1:12" ht="11.25">
      <c r="A78" s="35">
        <v>69</v>
      </c>
      <c r="B78" s="36" t="s">
        <v>21</v>
      </c>
      <c r="C78" s="39">
        <v>0</v>
      </c>
      <c r="D78" s="39">
        <v>0</v>
      </c>
      <c r="E78" s="39">
        <v>0</v>
      </c>
      <c r="F78" s="39">
        <v>0</v>
      </c>
      <c r="G78" s="39">
        <v>0</v>
      </c>
      <c r="H78" s="39">
        <v>0</v>
      </c>
      <c r="I78" s="39">
        <v>0</v>
      </c>
      <c r="J78" s="38"/>
      <c r="K78" s="38"/>
      <c r="L78" s="38"/>
    </row>
    <row r="79" spans="1:12" ht="11.25">
      <c r="A79" s="35">
        <v>70</v>
      </c>
      <c r="B79" s="36" t="s">
        <v>22</v>
      </c>
      <c r="C79" s="39">
        <v>0</v>
      </c>
      <c r="D79" s="39">
        <v>0</v>
      </c>
      <c r="E79" s="39">
        <v>0</v>
      </c>
      <c r="F79" s="39">
        <v>0</v>
      </c>
      <c r="G79" s="39">
        <v>0</v>
      </c>
      <c r="H79" s="39">
        <v>0</v>
      </c>
      <c r="I79" s="39">
        <v>0</v>
      </c>
      <c r="J79" s="38"/>
      <c r="K79" s="38"/>
      <c r="L79" s="38"/>
    </row>
    <row r="80" spans="1:12" ht="11.25">
      <c r="A80" s="35">
        <v>71</v>
      </c>
      <c r="B80" s="36" t="s">
        <v>23</v>
      </c>
      <c r="C80" s="39">
        <v>0</v>
      </c>
      <c r="D80" s="39">
        <v>0</v>
      </c>
      <c r="E80" s="39">
        <v>0</v>
      </c>
      <c r="F80" s="39">
        <v>0</v>
      </c>
      <c r="G80" s="39">
        <v>0</v>
      </c>
      <c r="H80" s="39">
        <v>0</v>
      </c>
      <c r="I80" s="39">
        <v>0</v>
      </c>
      <c r="J80" s="38"/>
      <c r="K80" s="38"/>
      <c r="L80" s="38"/>
    </row>
    <row r="81" spans="1:12" ht="11.25">
      <c r="A81" s="35">
        <v>72</v>
      </c>
      <c r="B81" s="36" t="s">
        <v>24</v>
      </c>
      <c r="C81" s="39">
        <v>0</v>
      </c>
      <c r="D81" s="39">
        <v>0</v>
      </c>
      <c r="E81" s="39">
        <v>0</v>
      </c>
      <c r="F81" s="39">
        <v>0</v>
      </c>
      <c r="G81" s="39">
        <v>0</v>
      </c>
      <c r="H81" s="39">
        <v>0</v>
      </c>
      <c r="I81" s="39">
        <v>0</v>
      </c>
      <c r="J81" s="38"/>
      <c r="K81" s="38"/>
      <c r="L81" s="38"/>
    </row>
    <row r="82" spans="1:12" ht="11.25">
      <c r="A82" s="35">
        <v>73</v>
      </c>
      <c r="B82" s="36" t="s">
        <v>25</v>
      </c>
      <c r="C82" s="39">
        <v>0</v>
      </c>
      <c r="D82" s="39">
        <v>0</v>
      </c>
      <c r="E82" s="39">
        <v>0</v>
      </c>
      <c r="F82" s="39">
        <v>0</v>
      </c>
      <c r="G82" s="39">
        <v>0</v>
      </c>
      <c r="H82" s="39">
        <v>0</v>
      </c>
      <c r="I82" s="39">
        <v>0</v>
      </c>
      <c r="J82" s="38"/>
      <c r="K82" s="38"/>
      <c r="L82" s="38"/>
    </row>
    <row r="83" spans="1:12" ht="11.25">
      <c r="A83" s="35">
        <v>74</v>
      </c>
      <c r="B83" s="36" t="s">
        <v>26</v>
      </c>
      <c r="C83" s="39">
        <v>0</v>
      </c>
      <c r="D83" s="39">
        <v>0</v>
      </c>
      <c r="E83" s="39">
        <v>0</v>
      </c>
      <c r="F83" s="39">
        <v>0</v>
      </c>
      <c r="G83" s="39">
        <v>0</v>
      </c>
      <c r="H83" s="39">
        <v>0</v>
      </c>
      <c r="I83" s="39">
        <v>0</v>
      </c>
      <c r="J83" s="38"/>
      <c r="K83" s="38"/>
      <c r="L83" s="38"/>
    </row>
    <row r="84" spans="1:12" ht="11.25">
      <c r="A84" s="35">
        <v>75</v>
      </c>
      <c r="B84" s="36" t="s">
        <v>27</v>
      </c>
      <c r="C84" s="39">
        <v>0</v>
      </c>
      <c r="D84" s="39">
        <v>0</v>
      </c>
      <c r="E84" s="39">
        <v>0</v>
      </c>
      <c r="F84" s="39">
        <v>0</v>
      </c>
      <c r="G84" s="39">
        <v>0</v>
      </c>
      <c r="H84" s="39">
        <v>0</v>
      </c>
      <c r="I84" s="39">
        <v>0</v>
      </c>
      <c r="J84" s="38"/>
      <c r="K84" s="38"/>
      <c r="L84" s="38"/>
    </row>
    <row r="85" spans="1:12" ht="11.25">
      <c r="A85" s="35">
        <v>76</v>
      </c>
      <c r="B85" s="36" t="s">
        <v>28</v>
      </c>
      <c r="C85" s="39">
        <v>0</v>
      </c>
      <c r="D85" s="39">
        <v>0</v>
      </c>
      <c r="E85" s="39">
        <v>0</v>
      </c>
      <c r="F85" s="39">
        <v>0</v>
      </c>
      <c r="G85" s="39">
        <v>0</v>
      </c>
      <c r="H85" s="39">
        <v>0</v>
      </c>
      <c r="I85" s="39">
        <v>0</v>
      </c>
      <c r="J85" s="38"/>
      <c r="K85" s="38"/>
      <c r="L85" s="38"/>
    </row>
    <row r="86" spans="1:12" ht="11.25">
      <c r="A86" s="35">
        <v>77</v>
      </c>
      <c r="B86" s="36" t="s">
        <v>29</v>
      </c>
      <c r="C86" s="39">
        <v>0</v>
      </c>
      <c r="D86" s="39">
        <v>0</v>
      </c>
      <c r="E86" s="39">
        <v>0</v>
      </c>
      <c r="F86" s="39">
        <v>0</v>
      </c>
      <c r="G86" s="39">
        <v>0</v>
      </c>
      <c r="H86" s="39">
        <v>0</v>
      </c>
      <c r="I86" s="39">
        <v>0</v>
      </c>
      <c r="J86" s="38"/>
      <c r="K86" s="38"/>
      <c r="L86" s="38"/>
    </row>
    <row r="87" spans="1:12" ht="11.25">
      <c r="A87" s="35">
        <v>78</v>
      </c>
      <c r="B87" s="36" t="s">
        <v>30</v>
      </c>
      <c r="C87" s="39">
        <v>0</v>
      </c>
      <c r="D87" s="39">
        <v>0</v>
      </c>
      <c r="E87" s="39">
        <v>0</v>
      </c>
      <c r="F87" s="39">
        <v>0</v>
      </c>
      <c r="G87" s="39">
        <v>0</v>
      </c>
      <c r="H87" s="39">
        <v>0</v>
      </c>
      <c r="I87" s="39">
        <v>0</v>
      </c>
      <c r="J87" s="38"/>
      <c r="K87" s="38"/>
      <c r="L87" s="38"/>
    </row>
    <row r="88" spans="1:12" ht="11.25">
      <c r="A88" s="35">
        <v>79</v>
      </c>
      <c r="B88" s="36" t="s">
        <v>31</v>
      </c>
      <c r="C88" s="39">
        <v>0</v>
      </c>
      <c r="D88" s="39">
        <v>0</v>
      </c>
      <c r="E88" s="39">
        <v>0</v>
      </c>
      <c r="F88" s="39">
        <v>0</v>
      </c>
      <c r="G88" s="39">
        <v>0</v>
      </c>
      <c r="H88" s="39">
        <v>0</v>
      </c>
      <c r="I88" s="39">
        <v>0</v>
      </c>
      <c r="J88" s="38"/>
      <c r="K88" s="38"/>
      <c r="L88" s="38"/>
    </row>
    <row r="89" spans="1:12" ht="11.25">
      <c r="A89" s="35">
        <v>80</v>
      </c>
      <c r="B89" s="36" t="s">
        <v>32</v>
      </c>
      <c r="C89" s="39">
        <v>0</v>
      </c>
      <c r="D89" s="39">
        <v>0</v>
      </c>
      <c r="E89" s="39">
        <v>0</v>
      </c>
      <c r="F89" s="39">
        <v>0</v>
      </c>
      <c r="G89" s="39">
        <v>0</v>
      </c>
      <c r="H89" s="39">
        <v>0</v>
      </c>
      <c r="I89" s="39">
        <v>0</v>
      </c>
      <c r="J89" s="38"/>
      <c r="K89" s="38"/>
      <c r="L89" s="38"/>
    </row>
    <row r="90" spans="1:12" ht="11.25">
      <c r="A90" s="35">
        <v>81</v>
      </c>
      <c r="B90" s="36" t="s">
        <v>39</v>
      </c>
      <c r="C90" s="38">
        <v>806650</v>
      </c>
      <c r="D90" s="38">
        <v>806650</v>
      </c>
      <c r="E90" s="38">
        <v>102524.5</v>
      </c>
      <c r="F90" s="45">
        <f>(E90/D90)</f>
        <v>0.12709911361804996</v>
      </c>
      <c r="G90" s="38">
        <v>338160.38</v>
      </c>
      <c r="H90" s="45">
        <f>(G90/D90)</f>
        <v>0.4192157441269448</v>
      </c>
      <c r="I90" s="38">
        <f>C90-G90</f>
        <v>468489.62</v>
      </c>
      <c r="J90" s="38"/>
      <c r="K90" s="38"/>
      <c r="L90" s="38"/>
    </row>
    <row r="91" spans="1:12" ht="11.25">
      <c r="A91" s="35">
        <v>82</v>
      </c>
      <c r="B91" s="36" t="s">
        <v>40</v>
      </c>
      <c r="C91" s="38">
        <v>130000</v>
      </c>
      <c r="D91" s="38">
        <v>130000</v>
      </c>
      <c r="E91" s="38">
        <v>102524.5</v>
      </c>
      <c r="F91" s="45">
        <f>(E91/D91)</f>
        <v>0.78865</v>
      </c>
      <c r="G91" s="38">
        <v>338160.38</v>
      </c>
      <c r="H91" s="45">
        <f>(G91/D91)</f>
        <v>2.601233692307692</v>
      </c>
      <c r="I91" s="38">
        <f>C91-G91</f>
        <v>-208160.38</v>
      </c>
      <c r="J91" s="38"/>
      <c r="K91" s="38"/>
      <c r="L91" s="38"/>
    </row>
    <row r="92" spans="1:12" ht="11.25">
      <c r="A92" s="35">
        <v>83</v>
      </c>
      <c r="B92" s="36" t="s">
        <v>41</v>
      </c>
      <c r="C92" s="39">
        <v>0</v>
      </c>
      <c r="D92" s="39">
        <v>0</v>
      </c>
      <c r="E92" s="39">
        <v>0</v>
      </c>
      <c r="F92" s="39">
        <v>0</v>
      </c>
      <c r="G92" s="39">
        <v>0</v>
      </c>
      <c r="H92" s="39">
        <v>0</v>
      </c>
      <c r="I92" s="39">
        <v>0</v>
      </c>
      <c r="J92" s="38"/>
      <c r="K92" s="38"/>
      <c r="L92" s="38"/>
    </row>
    <row r="93" spans="1:12" ht="11.25">
      <c r="A93" s="35">
        <v>84</v>
      </c>
      <c r="B93" s="36" t="s">
        <v>42</v>
      </c>
      <c r="C93" s="39">
        <v>0</v>
      </c>
      <c r="D93" s="39">
        <v>0</v>
      </c>
      <c r="E93" s="39">
        <v>0</v>
      </c>
      <c r="F93" s="39">
        <v>0</v>
      </c>
      <c r="G93" s="39">
        <v>0</v>
      </c>
      <c r="H93" s="39">
        <v>0</v>
      </c>
      <c r="I93" s="39">
        <v>0</v>
      </c>
      <c r="J93" s="38"/>
      <c r="K93" s="38"/>
      <c r="L93" s="38"/>
    </row>
    <row r="94" spans="1:12" ht="11.25">
      <c r="A94" s="35">
        <v>85</v>
      </c>
      <c r="B94" s="36" t="s">
        <v>43</v>
      </c>
      <c r="C94" s="39">
        <v>0</v>
      </c>
      <c r="D94" s="39">
        <v>0</v>
      </c>
      <c r="E94" s="39">
        <v>0</v>
      </c>
      <c r="F94" s="39">
        <v>0</v>
      </c>
      <c r="G94" s="39">
        <v>0</v>
      </c>
      <c r="H94" s="39">
        <v>0</v>
      </c>
      <c r="I94" s="39">
        <v>0</v>
      </c>
      <c r="J94" s="38"/>
      <c r="K94" s="38"/>
      <c r="L94" s="38"/>
    </row>
    <row r="95" spans="1:12" ht="11.25">
      <c r="A95" s="33">
        <v>86</v>
      </c>
      <c r="B95" s="34" t="s">
        <v>44</v>
      </c>
      <c r="C95" s="39">
        <v>0</v>
      </c>
      <c r="D95" s="39">
        <v>0</v>
      </c>
      <c r="E95" s="39">
        <v>0</v>
      </c>
      <c r="F95" s="39">
        <v>0</v>
      </c>
      <c r="G95" s="39">
        <v>0</v>
      </c>
      <c r="H95" s="39">
        <v>0</v>
      </c>
      <c r="I95" s="39">
        <v>0</v>
      </c>
      <c r="J95" s="38"/>
      <c r="K95" s="38"/>
      <c r="L95" s="38"/>
    </row>
    <row r="96" spans="1:12" ht="11.25">
      <c r="A96" s="35">
        <v>87</v>
      </c>
      <c r="B96" s="36" t="s">
        <v>45</v>
      </c>
      <c r="C96" s="39">
        <v>0</v>
      </c>
      <c r="D96" s="39">
        <v>0</v>
      </c>
      <c r="E96" s="39">
        <v>0</v>
      </c>
      <c r="F96" s="39">
        <v>0</v>
      </c>
      <c r="G96" s="39">
        <v>0</v>
      </c>
      <c r="H96" s="39">
        <v>0</v>
      </c>
      <c r="I96" s="39">
        <v>0</v>
      </c>
      <c r="J96" s="38"/>
      <c r="K96" s="38"/>
      <c r="L96" s="38"/>
    </row>
    <row r="97" spans="1:12" ht="11.25">
      <c r="A97" s="35">
        <v>88</v>
      </c>
      <c r="B97" s="36" t="s">
        <v>46</v>
      </c>
      <c r="C97" s="39">
        <v>0</v>
      </c>
      <c r="D97" s="39">
        <v>0</v>
      </c>
      <c r="E97" s="39">
        <v>0</v>
      </c>
      <c r="F97" s="39">
        <v>0</v>
      </c>
      <c r="G97" s="39">
        <v>0</v>
      </c>
      <c r="H97" s="39">
        <v>0</v>
      </c>
      <c r="I97" s="39">
        <v>0</v>
      </c>
      <c r="J97" s="38"/>
      <c r="K97" s="38"/>
      <c r="L97" s="38"/>
    </row>
    <row r="98" spans="1:12" ht="11.25">
      <c r="A98" s="35">
        <v>89</v>
      </c>
      <c r="B98" s="36" t="s">
        <v>47</v>
      </c>
      <c r="C98" s="39">
        <v>0</v>
      </c>
      <c r="D98" s="39">
        <v>0</v>
      </c>
      <c r="E98" s="39">
        <v>0</v>
      </c>
      <c r="F98" s="39">
        <v>0</v>
      </c>
      <c r="G98" s="39">
        <v>0</v>
      </c>
      <c r="H98" s="39">
        <v>0</v>
      </c>
      <c r="I98" s="39">
        <v>0</v>
      </c>
      <c r="J98" s="38"/>
      <c r="K98" s="38"/>
      <c r="L98" s="38"/>
    </row>
    <row r="99" spans="1:12" ht="11.25">
      <c r="A99" s="35">
        <v>90</v>
      </c>
      <c r="B99" s="36" t="s">
        <v>48</v>
      </c>
      <c r="C99" s="39">
        <v>0</v>
      </c>
      <c r="D99" s="39">
        <v>0</v>
      </c>
      <c r="E99" s="39">
        <v>0</v>
      </c>
      <c r="F99" s="39">
        <v>0</v>
      </c>
      <c r="G99" s="39">
        <v>0</v>
      </c>
      <c r="H99" s="39">
        <v>0</v>
      </c>
      <c r="I99" s="39">
        <v>0</v>
      </c>
      <c r="J99" s="38"/>
      <c r="K99" s="38"/>
      <c r="L99" s="38"/>
    </row>
    <row r="100" spans="1:12" ht="11.25">
      <c r="A100" s="35">
        <v>91</v>
      </c>
      <c r="B100" s="36" t="s">
        <v>49</v>
      </c>
      <c r="C100" s="39">
        <v>0</v>
      </c>
      <c r="D100" s="39">
        <v>0</v>
      </c>
      <c r="E100" s="39">
        <v>0</v>
      </c>
      <c r="F100" s="39">
        <v>0</v>
      </c>
      <c r="G100" s="39">
        <v>0</v>
      </c>
      <c r="H100" s="39">
        <v>0</v>
      </c>
      <c r="I100" s="39">
        <v>0</v>
      </c>
      <c r="J100" s="38"/>
      <c r="K100" s="38"/>
      <c r="L100" s="38"/>
    </row>
    <row r="101" spans="1:12" ht="11.25">
      <c r="A101" s="35">
        <v>92</v>
      </c>
      <c r="B101" s="36" t="s">
        <v>50</v>
      </c>
      <c r="C101" s="39">
        <v>0</v>
      </c>
      <c r="D101" s="39">
        <v>0</v>
      </c>
      <c r="E101" s="39">
        <v>0</v>
      </c>
      <c r="F101" s="39">
        <v>0</v>
      </c>
      <c r="G101" s="39">
        <v>0</v>
      </c>
      <c r="H101" s="39">
        <v>0</v>
      </c>
      <c r="I101" s="39">
        <v>0</v>
      </c>
      <c r="J101" s="38"/>
      <c r="K101" s="38"/>
      <c r="L101" s="38"/>
    </row>
    <row r="102" spans="1:12" ht="11.25">
      <c r="A102" s="35">
        <v>93</v>
      </c>
      <c r="B102" s="36" t="s">
        <v>51</v>
      </c>
      <c r="C102" s="39">
        <v>0</v>
      </c>
      <c r="D102" s="39">
        <v>0</v>
      </c>
      <c r="E102" s="39">
        <v>0</v>
      </c>
      <c r="F102" s="39">
        <v>0</v>
      </c>
      <c r="G102" s="39">
        <v>0</v>
      </c>
      <c r="H102" s="39">
        <v>0</v>
      </c>
      <c r="I102" s="39">
        <v>0</v>
      </c>
      <c r="J102" s="38"/>
      <c r="K102" s="38"/>
      <c r="L102" s="38"/>
    </row>
    <row r="103" spans="1:12" ht="11.25">
      <c r="A103" s="35">
        <v>94</v>
      </c>
      <c r="B103" s="36" t="s">
        <v>52</v>
      </c>
      <c r="C103" s="39">
        <v>0</v>
      </c>
      <c r="D103" s="39">
        <v>0</v>
      </c>
      <c r="E103" s="39">
        <v>0</v>
      </c>
      <c r="F103" s="39">
        <v>0</v>
      </c>
      <c r="G103" s="39">
        <v>0</v>
      </c>
      <c r="H103" s="39">
        <v>0</v>
      </c>
      <c r="I103" s="39">
        <v>0</v>
      </c>
      <c r="J103" s="38"/>
      <c r="K103" s="38"/>
      <c r="L103" s="38"/>
    </row>
    <row r="104" spans="1:12" ht="11.25">
      <c r="A104" s="35">
        <v>95</v>
      </c>
      <c r="B104" s="36" t="s">
        <v>60</v>
      </c>
      <c r="C104" s="39">
        <v>0</v>
      </c>
      <c r="D104" s="39">
        <v>0</v>
      </c>
      <c r="E104" s="39">
        <v>0</v>
      </c>
      <c r="F104" s="39">
        <v>0</v>
      </c>
      <c r="G104" s="39">
        <v>0</v>
      </c>
      <c r="H104" s="39">
        <v>0</v>
      </c>
      <c r="I104" s="39">
        <v>0</v>
      </c>
      <c r="J104" s="38"/>
      <c r="K104" s="38"/>
      <c r="L104" s="38"/>
    </row>
    <row r="105" spans="1:12" ht="11.25">
      <c r="A105" s="33">
        <v>96</v>
      </c>
      <c r="B105" s="34" t="s">
        <v>65</v>
      </c>
      <c r="C105" s="41">
        <v>230006608</v>
      </c>
      <c r="D105" s="41">
        <v>230006608</v>
      </c>
      <c r="E105" s="41">
        <f>E10+E66</f>
        <v>37011992.78</v>
      </c>
      <c r="F105" s="46">
        <f>(E105/D105)</f>
        <v>0.1609170845213282</v>
      </c>
      <c r="G105" s="41">
        <f>G10+G66</f>
        <v>126226603.77999999</v>
      </c>
      <c r="H105" s="45">
        <f>(G105/D105)</f>
        <v>0.5487955536477456</v>
      </c>
      <c r="I105" s="41">
        <f>C105-G105</f>
        <v>103780004.22000001</v>
      </c>
      <c r="J105" s="38"/>
      <c r="K105" s="38"/>
      <c r="L105" s="38"/>
    </row>
    <row r="106" spans="1:12" ht="21">
      <c r="A106" s="33">
        <v>97</v>
      </c>
      <c r="B106" s="34" t="s">
        <v>66</v>
      </c>
      <c r="C106" s="39">
        <v>0</v>
      </c>
      <c r="D106" s="39">
        <v>0</v>
      </c>
      <c r="E106" s="39">
        <v>0</v>
      </c>
      <c r="F106" s="39">
        <v>0</v>
      </c>
      <c r="G106" s="39">
        <v>0</v>
      </c>
      <c r="H106" s="39">
        <v>0</v>
      </c>
      <c r="I106" s="39">
        <v>0</v>
      </c>
      <c r="J106" s="38"/>
      <c r="K106" s="38"/>
      <c r="L106" s="38"/>
    </row>
    <row r="107" spans="1:12" ht="11.25">
      <c r="A107" s="35">
        <v>98</v>
      </c>
      <c r="B107" s="36" t="s">
        <v>67</v>
      </c>
      <c r="C107" s="39">
        <v>0</v>
      </c>
      <c r="D107" s="39">
        <v>0</v>
      </c>
      <c r="E107" s="39">
        <v>0</v>
      </c>
      <c r="F107" s="39">
        <v>0</v>
      </c>
      <c r="G107" s="39">
        <v>0</v>
      </c>
      <c r="H107" s="39">
        <v>0</v>
      </c>
      <c r="I107" s="39">
        <v>0</v>
      </c>
      <c r="J107" s="38"/>
      <c r="K107" s="38"/>
      <c r="L107" s="38"/>
    </row>
    <row r="108" spans="1:12" ht="11.25">
      <c r="A108" s="35">
        <v>99</v>
      </c>
      <c r="B108" s="36" t="s">
        <v>68</v>
      </c>
      <c r="C108" s="39">
        <v>0</v>
      </c>
      <c r="D108" s="39">
        <v>0</v>
      </c>
      <c r="E108" s="39">
        <v>0</v>
      </c>
      <c r="F108" s="39">
        <v>0</v>
      </c>
      <c r="G108" s="39">
        <v>0</v>
      </c>
      <c r="H108" s="39">
        <v>0</v>
      </c>
      <c r="I108" s="39">
        <v>0</v>
      </c>
      <c r="J108" s="38"/>
      <c r="K108" s="38"/>
      <c r="L108" s="38"/>
    </row>
    <row r="109" spans="1:12" ht="11.25">
      <c r="A109" s="35">
        <v>100</v>
      </c>
      <c r="B109" s="36" t="s">
        <v>69</v>
      </c>
      <c r="C109" s="39">
        <v>0</v>
      </c>
      <c r="D109" s="39">
        <v>0</v>
      </c>
      <c r="E109" s="39">
        <v>0</v>
      </c>
      <c r="F109" s="39">
        <v>0</v>
      </c>
      <c r="G109" s="39">
        <v>0</v>
      </c>
      <c r="H109" s="39">
        <v>0</v>
      </c>
      <c r="I109" s="39">
        <v>0</v>
      </c>
      <c r="J109" s="38"/>
      <c r="K109" s="38"/>
      <c r="L109" s="38"/>
    </row>
    <row r="110" spans="1:12" ht="11.25">
      <c r="A110" s="35">
        <v>101</v>
      </c>
      <c r="B110" s="36" t="s">
        <v>70</v>
      </c>
      <c r="C110" s="39">
        <v>0</v>
      </c>
      <c r="D110" s="39">
        <v>0</v>
      </c>
      <c r="E110" s="39">
        <v>0</v>
      </c>
      <c r="F110" s="39">
        <v>0</v>
      </c>
      <c r="G110" s="39">
        <v>0</v>
      </c>
      <c r="H110" s="39">
        <v>0</v>
      </c>
      <c r="I110" s="39">
        <v>0</v>
      </c>
      <c r="J110" s="38"/>
      <c r="K110" s="38"/>
      <c r="L110" s="38"/>
    </row>
    <row r="111" spans="1:12" ht="11.25">
      <c r="A111" s="35">
        <v>102</v>
      </c>
      <c r="B111" s="36" t="s">
        <v>71</v>
      </c>
      <c r="C111" s="39">
        <v>0</v>
      </c>
      <c r="D111" s="39">
        <v>0</v>
      </c>
      <c r="E111" s="39">
        <v>0</v>
      </c>
      <c r="F111" s="39">
        <v>0</v>
      </c>
      <c r="G111" s="39">
        <v>0</v>
      </c>
      <c r="H111" s="39">
        <v>0</v>
      </c>
      <c r="I111" s="39">
        <v>0</v>
      </c>
      <c r="J111" s="38"/>
      <c r="K111" s="38"/>
      <c r="L111" s="38"/>
    </row>
    <row r="112" spans="1:12" ht="11.25">
      <c r="A112" s="35">
        <v>103</v>
      </c>
      <c r="B112" s="36" t="s">
        <v>72</v>
      </c>
      <c r="C112" s="39">
        <v>0</v>
      </c>
      <c r="D112" s="39">
        <v>0</v>
      </c>
      <c r="E112" s="39">
        <v>0</v>
      </c>
      <c r="F112" s="39">
        <v>0</v>
      </c>
      <c r="G112" s="39">
        <v>0</v>
      </c>
      <c r="H112" s="39">
        <v>0</v>
      </c>
      <c r="I112" s="39">
        <v>0</v>
      </c>
      <c r="J112" s="38"/>
      <c r="K112" s="38"/>
      <c r="L112" s="38"/>
    </row>
    <row r="113" spans="1:12" ht="21">
      <c r="A113" s="33">
        <v>104</v>
      </c>
      <c r="B113" s="34" t="s">
        <v>73</v>
      </c>
      <c r="C113" s="41">
        <v>230006608</v>
      </c>
      <c r="D113" s="41">
        <v>230006608</v>
      </c>
      <c r="E113" s="41">
        <f>E105+E106</f>
        <v>37011992.78</v>
      </c>
      <c r="F113" s="46">
        <f>(E113/D113)</f>
        <v>0.1609170845213282</v>
      </c>
      <c r="G113" s="41">
        <f>G105+G106</f>
        <v>126226603.77999999</v>
      </c>
      <c r="H113" s="45">
        <f>(G113/D113)</f>
        <v>0.5487955536477456</v>
      </c>
      <c r="I113" s="41">
        <f>C113-G113</f>
        <v>103780004.22000001</v>
      </c>
      <c r="J113" s="38"/>
      <c r="K113" s="38"/>
      <c r="L113" s="38"/>
    </row>
    <row r="114" spans="1:12" ht="11.25">
      <c r="A114" s="33">
        <v>105</v>
      </c>
      <c r="B114" s="34" t="s">
        <v>74</v>
      </c>
      <c r="C114" s="39"/>
      <c r="D114" s="39"/>
      <c r="E114" s="42">
        <v>0</v>
      </c>
      <c r="F114" s="46"/>
      <c r="G114" s="42">
        <v>0</v>
      </c>
      <c r="H114" s="45"/>
      <c r="I114" s="39"/>
      <c r="J114" s="38"/>
      <c r="K114" s="38"/>
      <c r="L114" s="38"/>
    </row>
    <row r="115" spans="1:12" ht="11.25">
      <c r="A115" s="33">
        <v>106</v>
      </c>
      <c r="B115" s="34" t="s">
        <v>75</v>
      </c>
      <c r="C115" s="41">
        <v>230006608</v>
      </c>
      <c r="D115" s="41">
        <v>230006608</v>
      </c>
      <c r="E115" s="41">
        <f>E113+E114</f>
        <v>37011992.78</v>
      </c>
      <c r="F115" s="46">
        <f>(E115/D115)</f>
        <v>0.1609170845213282</v>
      </c>
      <c r="G115" s="41">
        <f>G113+G114</f>
        <v>126226603.77999999</v>
      </c>
      <c r="H115" s="45">
        <f>(G115/D115)</f>
        <v>0.5487955536477456</v>
      </c>
      <c r="I115" s="41">
        <f>C115-G115</f>
        <v>103780004.22000001</v>
      </c>
      <c r="J115" s="38"/>
      <c r="K115" s="38"/>
      <c r="L115" s="38"/>
    </row>
    <row r="116" spans="1:12" ht="21">
      <c r="A116" s="35">
        <v>107</v>
      </c>
      <c r="B116" s="36" t="s">
        <v>76</v>
      </c>
      <c r="C116" s="39">
        <v>0</v>
      </c>
      <c r="D116" s="39">
        <v>0</v>
      </c>
      <c r="E116" s="39">
        <v>0</v>
      </c>
      <c r="F116" s="39">
        <v>0</v>
      </c>
      <c r="G116" s="39">
        <v>0</v>
      </c>
      <c r="H116" s="39">
        <v>0</v>
      </c>
      <c r="I116" s="39">
        <v>0</v>
      </c>
      <c r="J116" s="38"/>
      <c r="K116" s="38"/>
      <c r="L116" s="38"/>
    </row>
    <row r="117" spans="1:12" ht="11.25">
      <c r="A117" s="35">
        <v>108</v>
      </c>
      <c r="B117" s="36" t="s">
        <v>77</v>
      </c>
      <c r="C117" s="39">
        <v>0</v>
      </c>
      <c r="D117" s="39">
        <v>0</v>
      </c>
      <c r="E117" s="39">
        <v>0</v>
      </c>
      <c r="F117" s="39">
        <v>0</v>
      </c>
      <c r="G117" s="39">
        <v>0</v>
      </c>
      <c r="H117" s="39">
        <v>0</v>
      </c>
      <c r="I117" s="39">
        <v>0</v>
      </c>
      <c r="J117" s="38"/>
      <c r="K117" s="38"/>
      <c r="L117" s="38"/>
    </row>
    <row r="118" spans="1:12" ht="11.25">
      <c r="A118" s="35">
        <v>109</v>
      </c>
      <c r="B118" s="36" t="s">
        <v>78</v>
      </c>
      <c r="C118" s="39">
        <v>0</v>
      </c>
      <c r="D118" s="39">
        <v>0</v>
      </c>
      <c r="E118" s="39">
        <v>0</v>
      </c>
      <c r="F118" s="39">
        <v>0</v>
      </c>
      <c r="G118" s="39">
        <v>0</v>
      </c>
      <c r="H118" s="39">
        <v>0</v>
      </c>
      <c r="I118" s="39">
        <v>0</v>
      </c>
      <c r="J118" s="38"/>
      <c r="K118" s="38"/>
      <c r="L118" s="38"/>
    </row>
    <row r="119" spans="1:12" ht="11.25">
      <c r="A119" s="35"/>
      <c r="B119" s="36"/>
      <c r="C119" s="39"/>
      <c r="D119" s="39"/>
      <c r="E119" s="39"/>
      <c r="F119" s="39"/>
      <c r="G119" s="39"/>
      <c r="H119" s="39"/>
      <c r="I119" s="39"/>
      <c r="J119" s="38"/>
      <c r="K119" s="38"/>
      <c r="L119" s="38"/>
    </row>
    <row r="120" spans="1:12" ht="11.25">
      <c r="A120" s="35"/>
      <c r="B120" s="36"/>
      <c r="C120" s="39"/>
      <c r="D120" s="39"/>
      <c r="E120" s="39"/>
      <c r="F120" s="39"/>
      <c r="G120" s="39"/>
      <c r="H120" s="39"/>
      <c r="I120" s="39"/>
      <c r="J120" s="38"/>
      <c r="K120" s="38"/>
      <c r="L120" s="38"/>
    </row>
    <row r="121" spans="1:12" ht="11.25">
      <c r="A121" s="35"/>
      <c r="B121" s="36"/>
      <c r="C121" s="39"/>
      <c r="D121" s="39"/>
      <c r="E121" s="39"/>
      <c r="F121" s="39"/>
      <c r="G121" s="39"/>
      <c r="H121" s="39"/>
      <c r="I121" s="39"/>
      <c r="J121" s="38"/>
      <c r="K121" s="38"/>
      <c r="L121" s="38"/>
    </row>
    <row r="122" spans="1:12" ht="11.25">
      <c r="A122" s="31"/>
      <c r="B122" s="31"/>
      <c r="C122" s="41"/>
      <c r="D122" s="41"/>
      <c r="E122" s="41"/>
      <c r="F122" s="86" t="s">
        <v>487</v>
      </c>
      <c r="G122" s="86"/>
      <c r="H122" s="86" t="s">
        <v>488</v>
      </c>
      <c r="I122" s="86"/>
      <c r="J122" s="41"/>
      <c r="K122" s="41"/>
      <c r="L122" s="38"/>
    </row>
    <row r="123" spans="1:12" ht="22.5">
      <c r="A123" s="32" t="s">
        <v>5</v>
      </c>
      <c r="B123" s="32" t="s">
        <v>79</v>
      </c>
      <c r="C123" s="43" t="s">
        <v>492</v>
      </c>
      <c r="D123" s="43" t="s">
        <v>486</v>
      </c>
      <c r="E123" s="43" t="s">
        <v>493</v>
      </c>
      <c r="F123" s="43" t="s">
        <v>272</v>
      </c>
      <c r="G123" s="43" t="s">
        <v>353</v>
      </c>
      <c r="H123" s="43" t="str">
        <f>F123</f>
        <v>No Bimestre</v>
      </c>
      <c r="I123" s="43" t="s">
        <v>494</v>
      </c>
      <c r="J123" s="43" t="s">
        <v>489</v>
      </c>
      <c r="K123" s="43" t="s">
        <v>497</v>
      </c>
      <c r="L123" s="38"/>
    </row>
    <row r="124" spans="1:12" ht="11.25">
      <c r="A124" s="35">
        <v>79</v>
      </c>
      <c r="B124" s="36" t="s">
        <v>82</v>
      </c>
      <c r="C124" s="39">
        <v>0</v>
      </c>
      <c r="D124" s="39">
        <v>0</v>
      </c>
      <c r="E124" s="39">
        <v>0</v>
      </c>
      <c r="F124" s="39">
        <v>0</v>
      </c>
      <c r="G124" s="39">
        <v>0</v>
      </c>
      <c r="H124" s="39">
        <v>0</v>
      </c>
      <c r="I124" s="39">
        <v>0</v>
      </c>
      <c r="J124" s="38"/>
      <c r="K124" s="38"/>
      <c r="L124" s="38"/>
    </row>
    <row r="125" spans="1:12" ht="21">
      <c r="A125" s="33">
        <v>110</v>
      </c>
      <c r="B125" s="34" t="s">
        <v>83</v>
      </c>
      <c r="C125" s="41">
        <v>219819053</v>
      </c>
      <c r="D125" s="41">
        <f aca="true" t="shared" si="2" ref="D125:I125">D126+D130</f>
        <v>10613435.05</v>
      </c>
      <c r="E125" s="41">
        <f t="shared" si="2"/>
        <v>230432488.04999998</v>
      </c>
      <c r="F125" s="41">
        <f t="shared" si="2"/>
        <v>32690677.88</v>
      </c>
      <c r="G125" s="41">
        <f t="shared" si="2"/>
        <v>114713441.28</v>
      </c>
      <c r="H125" s="41">
        <f t="shared" si="2"/>
        <v>33174488.84</v>
      </c>
      <c r="I125" s="41">
        <f t="shared" si="2"/>
        <v>93229359.69000001</v>
      </c>
      <c r="J125" s="41">
        <v>10.74</v>
      </c>
      <c r="K125" s="41">
        <f>E125-I125</f>
        <v>137203128.35999995</v>
      </c>
      <c r="L125" s="38"/>
    </row>
    <row r="126" spans="1:12" ht="11.25">
      <c r="A126" s="33">
        <v>111</v>
      </c>
      <c r="B126" s="34" t="s">
        <v>84</v>
      </c>
      <c r="C126" s="41">
        <f>C127+C128+C129</f>
        <v>187151098</v>
      </c>
      <c r="D126" s="41">
        <f aca="true" t="shared" si="3" ref="D126:K126">D127+D128+D129</f>
        <v>3313269.4</v>
      </c>
      <c r="E126" s="41">
        <f t="shared" si="3"/>
        <v>190364367.39999998</v>
      </c>
      <c r="F126" s="41">
        <f t="shared" si="3"/>
        <v>27229871.33</v>
      </c>
      <c r="G126" s="41">
        <f t="shared" si="3"/>
        <v>99682823.65</v>
      </c>
      <c r="H126" s="41">
        <f t="shared" si="3"/>
        <v>31996320.41</v>
      </c>
      <c r="I126" s="41">
        <f t="shared" si="3"/>
        <v>88646058.18</v>
      </c>
      <c r="J126" s="41">
        <v>12.1</v>
      </c>
      <c r="K126" s="41">
        <f t="shared" si="3"/>
        <v>101718309.22</v>
      </c>
      <c r="L126" s="38"/>
    </row>
    <row r="127" spans="1:12" ht="11.25">
      <c r="A127" s="35">
        <v>112</v>
      </c>
      <c r="B127" s="36" t="s">
        <v>85</v>
      </c>
      <c r="C127" s="38">
        <v>108180177</v>
      </c>
      <c r="D127" s="38">
        <v>23708.21</v>
      </c>
      <c r="E127" s="38">
        <v>108103885.21</v>
      </c>
      <c r="F127" s="38">
        <v>16554652.12</v>
      </c>
      <c r="G127" s="38">
        <v>46255447.17</v>
      </c>
      <c r="H127" s="38">
        <v>16543663.58</v>
      </c>
      <c r="I127" s="38">
        <v>46172082.05</v>
      </c>
      <c r="J127" s="38">
        <v>13.36</v>
      </c>
      <c r="K127" s="38">
        <f>E127-I127</f>
        <v>61931803.16</v>
      </c>
      <c r="L127" s="38"/>
    </row>
    <row r="128" spans="1:12" ht="11.25">
      <c r="A128" s="35">
        <v>113</v>
      </c>
      <c r="B128" s="36" t="s">
        <v>86</v>
      </c>
      <c r="C128" s="38">
        <v>1540000</v>
      </c>
      <c r="D128" s="39">
        <v>0</v>
      </c>
      <c r="E128" s="38">
        <v>1540000</v>
      </c>
      <c r="F128" s="38">
        <v>173757.05</v>
      </c>
      <c r="G128" s="38">
        <v>639769.35</v>
      </c>
      <c r="H128" s="38">
        <v>173757.05</v>
      </c>
      <c r="I128" s="38">
        <v>639769.35</v>
      </c>
      <c r="J128" s="38">
        <v>16.15</v>
      </c>
      <c r="K128" s="38">
        <f aca="true" t="shared" si="4" ref="K128:K144">E128-I128</f>
        <v>900230.65</v>
      </c>
      <c r="L128" s="38"/>
    </row>
    <row r="129" spans="1:12" ht="11.25">
      <c r="A129" s="35">
        <v>114</v>
      </c>
      <c r="B129" s="36" t="s">
        <v>87</v>
      </c>
      <c r="C129" s="38">
        <v>77430921</v>
      </c>
      <c r="D129" s="38">
        <v>3289561.19</v>
      </c>
      <c r="E129" s="38">
        <v>80720482.19</v>
      </c>
      <c r="F129" s="38">
        <v>10501462.16</v>
      </c>
      <c r="G129" s="38">
        <v>52787607.13</v>
      </c>
      <c r="H129" s="38">
        <v>15278899.78</v>
      </c>
      <c r="I129" s="38">
        <v>41834206.78</v>
      </c>
      <c r="J129" s="38">
        <v>10.29</v>
      </c>
      <c r="K129" s="38">
        <f t="shared" si="4"/>
        <v>38886275.41</v>
      </c>
      <c r="L129" s="38"/>
    </row>
    <row r="130" spans="1:12" ht="11.25">
      <c r="A130" s="33">
        <v>115</v>
      </c>
      <c r="B130" s="34" t="s">
        <v>88</v>
      </c>
      <c r="C130" s="41">
        <f>C131+C133</f>
        <v>15298955</v>
      </c>
      <c r="D130" s="41">
        <f aca="true" t="shared" si="5" ref="D130:I130">D131+D133</f>
        <v>7300165.65</v>
      </c>
      <c r="E130" s="41">
        <f>E131+E133+E134+E135</f>
        <v>40068120.65</v>
      </c>
      <c r="F130" s="41">
        <f t="shared" si="5"/>
        <v>5460806.55</v>
      </c>
      <c r="G130" s="41">
        <f t="shared" si="5"/>
        <v>15030617.629999999</v>
      </c>
      <c r="H130" s="41">
        <f t="shared" si="5"/>
        <v>1178168.4300000002</v>
      </c>
      <c r="I130" s="41">
        <f t="shared" si="5"/>
        <v>4583301.51</v>
      </c>
      <c r="J130" s="41">
        <v>7.88</v>
      </c>
      <c r="K130" s="42">
        <f t="shared" si="4"/>
        <v>35484819.14</v>
      </c>
      <c r="L130" s="38"/>
    </row>
    <row r="131" spans="1:12" ht="11.25">
      <c r="A131" s="35">
        <v>116</v>
      </c>
      <c r="B131" s="36" t="s">
        <v>82</v>
      </c>
      <c r="C131" s="38">
        <v>13498955</v>
      </c>
      <c r="D131" s="38">
        <v>7300165.65</v>
      </c>
      <c r="E131" s="38">
        <v>20799120.65</v>
      </c>
      <c r="F131" s="38">
        <v>4985992.77</v>
      </c>
      <c r="G131" s="38">
        <v>13807798.11</v>
      </c>
      <c r="H131" s="38">
        <v>703354.65</v>
      </c>
      <c r="I131" s="38">
        <v>3360481.99</v>
      </c>
      <c r="J131" s="38">
        <v>6.98</v>
      </c>
      <c r="K131" s="38">
        <f t="shared" si="4"/>
        <v>17438638.659999996</v>
      </c>
      <c r="L131" s="38"/>
    </row>
    <row r="132" spans="1:12" ht="11.25">
      <c r="A132" s="35">
        <v>117</v>
      </c>
      <c r="B132" s="36" t="s">
        <v>89</v>
      </c>
      <c r="C132" s="39">
        <v>0</v>
      </c>
      <c r="D132" s="39">
        <v>0</v>
      </c>
      <c r="E132" s="39">
        <v>0</v>
      </c>
      <c r="F132" s="39">
        <v>0</v>
      </c>
      <c r="G132" s="39">
        <v>0</v>
      </c>
      <c r="H132" s="39">
        <v>0</v>
      </c>
      <c r="I132" s="39">
        <v>0</v>
      </c>
      <c r="J132" s="38"/>
      <c r="K132" s="39">
        <f t="shared" si="4"/>
        <v>0</v>
      </c>
      <c r="L132" s="38"/>
    </row>
    <row r="133" spans="1:12" ht="11.25">
      <c r="A133" s="35">
        <v>118</v>
      </c>
      <c r="B133" s="36" t="s">
        <v>90</v>
      </c>
      <c r="C133" s="38">
        <v>1800000</v>
      </c>
      <c r="D133" s="39">
        <v>0</v>
      </c>
      <c r="E133" s="38">
        <v>1800000</v>
      </c>
      <c r="F133" s="38">
        <v>474813.78</v>
      </c>
      <c r="G133" s="38">
        <v>1222819.52</v>
      </c>
      <c r="H133" s="38">
        <v>474813.78</v>
      </c>
      <c r="I133" s="38">
        <v>1222819.52</v>
      </c>
      <c r="J133" s="38">
        <v>19.03</v>
      </c>
      <c r="K133" s="38">
        <f t="shared" si="4"/>
        <v>577180.48</v>
      </c>
      <c r="L133" s="38"/>
    </row>
    <row r="134" spans="1:12" ht="11.25">
      <c r="A134" s="33">
        <v>119</v>
      </c>
      <c r="B134" s="34" t="s">
        <v>91</v>
      </c>
      <c r="C134" s="41">
        <v>200000</v>
      </c>
      <c r="D134" s="42">
        <v>0</v>
      </c>
      <c r="E134" s="41">
        <v>200000</v>
      </c>
      <c r="F134" s="42">
        <v>0</v>
      </c>
      <c r="G134" s="42">
        <v>0</v>
      </c>
      <c r="H134" s="42">
        <v>0</v>
      </c>
      <c r="I134" s="42">
        <v>0</v>
      </c>
      <c r="J134" s="42">
        <v>0</v>
      </c>
      <c r="K134" s="41">
        <f t="shared" si="4"/>
        <v>200000</v>
      </c>
      <c r="L134" s="38"/>
    </row>
    <row r="135" spans="1:12" ht="11.25">
      <c r="A135" s="33">
        <v>120</v>
      </c>
      <c r="B135" s="34" t="s">
        <v>92</v>
      </c>
      <c r="C135" s="41">
        <v>17269000</v>
      </c>
      <c r="D135" s="42">
        <v>0</v>
      </c>
      <c r="E135" s="41">
        <v>17269000</v>
      </c>
      <c r="F135" s="42">
        <v>0</v>
      </c>
      <c r="G135" s="42">
        <v>0</v>
      </c>
      <c r="H135" s="42">
        <v>0</v>
      </c>
      <c r="I135" s="42">
        <v>0</v>
      </c>
      <c r="J135" s="42">
        <v>0</v>
      </c>
      <c r="K135" s="41">
        <f t="shared" si="4"/>
        <v>17269000</v>
      </c>
      <c r="L135" s="38"/>
    </row>
    <row r="136" spans="1:12" ht="11.25">
      <c r="A136" s="33">
        <v>121</v>
      </c>
      <c r="B136" s="34" t="s">
        <v>93</v>
      </c>
      <c r="C136" s="41">
        <v>10187555</v>
      </c>
      <c r="D136" s="42">
        <v>0</v>
      </c>
      <c r="E136" s="41">
        <f>E138</f>
        <v>10187555</v>
      </c>
      <c r="F136" s="41">
        <f>F138</f>
        <v>1727764.82</v>
      </c>
      <c r="G136" s="41">
        <f>G138</f>
        <v>4908535.59</v>
      </c>
      <c r="H136" s="41">
        <f>H138</f>
        <v>1727439.96</v>
      </c>
      <c r="I136" s="41">
        <f>I138</f>
        <v>4903597.24</v>
      </c>
      <c r="J136" s="41">
        <v>15.41</v>
      </c>
      <c r="K136" s="41">
        <f t="shared" si="4"/>
        <v>5283957.76</v>
      </c>
      <c r="L136" s="38"/>
    </row>
    <row r="137" spans="1:12" ht="11.25">
      <c r="A137" s="33">
        <v>122</v>
      </c>
      <c r="B137" s="34" t="s">
        <v>84</v>
      </c>
      <c r="C137" s="41">
        <v>10187555</v>
      </c>
      <c r="D137" s="42">
        <v>0</v>
      </c>
      <c r="E137" s="41">
        <f>E138</f>
        <v>10187555</v>
      </c>
      <c r="F137" s="41">
        <f>F138</f>
        <v>1727764.82</v>
      </c>
      <c r="G137" s="41">
        <f>G138</f>
        <v>4908535.59</v>
      </c>
      <c r="H137" s="41">
        <f>H138</f>
        <v>1727439.96</v>
      </c>
      <c r="I137" s="41">
        <f>I138</f>
        <v>4903597.24</v>
      </c>
      <c r="J137" s="41">
        <v>15.41</v>
      </c>
      <c r="K137" s="41">
        <f>E137-I137</f>
        <v>5283957.76</v>
      </c>
      <c r="L137" s="38"/>
    </row>
    <row r="138" spans="1:12" ht="11.25">
      <c r="A138" s="35">
        <v>123</v>
      </c>
      <c r="B138" s="36" t="s">
        <v>85</v>
      </c>
      <c r="C138" s="38">
        <v>10187555</v>
      </c>
      <c r="D138" s="39">
        <v>0</v>
      </c>
      <c r="E138" s="38">
        <v>10187555</v>
      </c>
      <c r="F138" s="38">
        <v>1727764.82</v>
      </c>
      <c r="G138" s="38">
        <v>4908535.59</v>
      </c>
      <c r="H138" s="38">
        <v>1727439.96</v>
      </c>
      <c r="I138" s="38">
        <v>4903597.24</v>
      </c>
      <c r="J138" s="38">
        <v>15.41</v>
      </c>
      <c r="K138" s="38">
        <f t="shared" si="4"/>
        <v>5283957.76</v>
      </c>
      <c r="L138" s="38"/>
    </row>
    <row r="139" spans="1:12" ht="11.25">
      <c r="A139" s="35">
        <v>124</v>
      </c>
      <c r="B139" s="36" t="s">
        <v>86</v>
      </c>
      <c r="C139" s="39">
        <v>0</v>
      </c>
      <c r="D139" s="39">
        <v>0</v>
      </c>
      <c r="E139" s="39">
        <v>0</v>
      </c>
      <c r="F139" s="39">
        <v>0</v>
      </c>
      <c r="G139" s="39">
        <v>0</v>
      </c>
      <c r="H139" s="39">
        <v>0</v>
      </c>
      <c r="I139" s="39">
        <v>0</v>
      </c>
      <c r="J139" s="39">
        <v>0</v>
      </c>
      <c r="K139" s="39">
        <f t="shared" si="4"/>
        <v>0</v>
      </c>
      <c r="L139" s="38"/>
    </row>
    <row r="140" spans="1:12" ht="11.25">
      <c r="A140" s="35">
        <v>125</v>
      </c>
      <c r="B140" s="36" t="s">
        <v>87</v>
      </c>
      <c r="C140" s="39">
        <v>0</v>
      </c>
      <c r="D140" s="39">
        <v>0</v>
      </c>
      <c r="E140" s="39">
        <v>0</v>
      </c>
      <c r="F140" s="39">
        <v>0</v>
      </c>
      <c r="G140" s="39">
        <v>0</v>
      </c>
      <c r="H140" s="39">
        <v>0</v>
      </c>
      <c r="I140" s="39">
        <v>0</v>
      </c>
      <c r="J140" s="39">
        <v>0</v>
      </c>
      <c r="K140" s="39">
        <f t="shared" si="4"/>
        <v>0</v>
      </c>
      <c r="L140" s="38"/>
    </row>
    <row r="141" spans="1:12" ht="11.25">
      <c r="A141" s="33">
        <v>126</v>
      </c>
      <c r="B141" s="34" t="s">
        <v>88</v>
      </c>
      <c r="C141" s="42">
        <v>0</v>
      </c>
      <c r="D141" s="42">
        <v>0</v>
      </c>
      <c r="E141" s="42">
        <v>0</v>
      </c>
      <c r="F141" s="42">
        <v>0</v>
      </c>
      <c r="G141" s="42">
        <v>0</v>
      </c>
      <c r="H141" s="42">
        <v>0</v>
      </c>
      <c r="I141" s="42">
        <v>0</v>
      </c>
      <c r="J141" s="42">
        <v>0</v>
      </c>
      <c r="K141" s="42">
        <f t="shared" si="4"/>
        <v>0</v>
      </c>
      <c r="L141" s="38"/>
    </row>
    <row r="142" spans="1:12" ht="11.25">
      <c r="A142" s="35">
        <v>127</v>
      </c>
      <c r="B142" s="36" t="s">
        <v>89</v>
      </c>
      <c r="C142" s="39">
        <v>0</v>
      </c>
      <c r="D142" s="39">
        <v>0</v>
      </c>
      <c r="E142" s="39">
        <v>0</v>
      </c>
      <c r="F142" s="39">
        <v>0</v>
      </c>
      <c r="G142" s="39">
        <v>0</v>
      </c>
      <c r="H142" s="39">
        <v>0</v>
      </c>
      <c r="I142" s="39">
        <v>0</v>
      </c>
      <c r="J142" s="39">
        <v>0</v>
      </c>
      <c r="K142" s="39">
        <f t="shared" si="4"/>
        <v>0</v>
      </c>
      <c r="L142" s="38"/>
    </row>
    <row r="143" spans="1:12" ht="11.25">
      <c r="A143" s="35">
        <v>128</v>
      </c>
      <c r="B143" s="36" t="s">
        <v>90</v>
      </c>
      <c r="C143" s="39">
        <v>0</v>
      </c>
      <c r="D143" s="39">
        <v>0</v>
      </c>
      <c r="E143" s="39">
        <v>0</v>
      </c>
      <c r="F143" s="39">
        <v>0</v>
      </c>
      <c r="G143" s="39">
        <v>0</v>
      </c>
      <c r="H143" s="39">
        <v>0</v>
      </c>
      <c r="I143" s="39">
        <v>0</v>
      </c>
      <c r="J143" s="39">
        <v>0</v>
      </c>
      <c r="K143" s="39">
        <f t="shared" si="4"/>
        <v>0</v>
      </c>
      <c r="L143" s="38"/>
    </row>
    <row r="144" spans="1:12" ht="11.25">
      <c r="A144" s="33">
        <v>129</v>
      </c>
      <c r="B144" s="34" t="s">
        <v>94</v>
      </c>
      <c r="C144" s="42">
        <v>230006608</v>
      </c>
      <c r="D144" s="42">
        <f aca="true" t="shared" si="6" ref="D144:I144">D125+D136</f>
        <v>10613435.05</v>
      </c>
      <c r="E144" s="42">
        <f t="shared" si="6"/>
        <v>240620043.04999998</v>
      </c>
      <c r="F144" s="42">
        <f t="shared" si="6"/>
        <v>34418442.699999996</v>
      </c>
      <c r="G144" s="42">
        <f t="shared" si="6"/>
        <v>119621976.87</v>
      </c>
      <c r="H144" s="42">
        <f t="shared" si="6"/>
        <v>34901928.8</v>
      </c>
      <c r="I144" s="42">
        <f t="shared" si="6"/>
        <v>98132956.93</v>
      </c>
      <c r="J144" s="42">
        <v>10.94</v>
      </c>
      <c r="K144" s="41">
        <f t="shared" si="4"/>
        <v>142487086.11999997</v>
      </c>
      <c r="L144" s="38"/>
    </row>
    <row r="145" spans="1:12" ht="21">
      <c r="A145" s="33">
        <v>130</v>
      </c>
      <c r="B145" s="34" t="s">
        <v>95</v>
      </c>
      <c r="C145" s="42">
        <v>0</v>
      </c>
      <c r="D145" s="42">
        <v>0</v>
      </c>
      <c r="E145" s="42">
        <v>0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f aca="true" t="shared" si="7" ref="K145:K152">E145-I145</f>
        <v>0</v>
      </c>
      <c r="L145" s="38"/>
    </row>
    <row r="146" spans="1:12" ht="11.25">
      <c r="A146" s="35">
        <v>131</v>
      </c>
      <c r="B146" s="36" t="s">
        <v>96</v>
      </c>
      <c r="C146" s="39">
        <v>0</v>
      </c>
      <c r="D146" s="39">
        <v>0</v>
      </c>
      <c r="E146" s="39">
        <v>0</v>
      </c>
      <c r="F146" s="39">
        <v>0</v>
      </c>
      <c r="G146" s="39">
        <v>0</v>
      </c>
      <c r="H146" s="39">
        <v>0</v>
      </c>
      <c r="I146" s="39">
        <v>0</v>
      </c>
      <c r="J146" s="39">
        <v>0</v>
      </c>
      <c r="K146" s="39">
        <f t="shared" si="7"/>
        <v>0</v>
      </c>
      <c r="L146" s="38"/>
    </row>
    <row r="147" spans="1:12" ht="11.25">
      <c r="A147" s="35">
        <v>132</v>
      </c>
      <c r="B147" s="36" t="s">
        <v>97</v>
      </c>
      <c r="C147" s="39">
        <v>0</v>
      </c>
      <c r="D147" s="39">
        <v>0</v>
      </c>
      <c r="E147" s="39">
        <v>0</v>
      </c>
      <c r="F147" s="39">
        <v>0</v>
      </c>
      <c r="G147" s="39">
        <v>0</v>
      </c>
      <c r="H147" s="39">
        <v>0</v>
      </c>
      <c r="I147" s="39">
        <v>0</v>
      </c>
      <c r="J147" s="39">
        <v>0</v>
      </c>
      <c r="K147" s="39">
        <f t="shared" si="7"/>
        <v>0</v>
      </c>
      <c r="L147" s="38"/>
    </row>
    <row r="148" spans="1:12" ht="11.25">
      <c r="A148" s="35">
        <v>133</v>
      </c>
      <c r="B148" s="36" t="s">
        <v>98</v>
      </c>
      <c r="C148" s="39">
        <v>0</v>
      </c>
      <c r="D148" s="39">
        <v>0</v>
      </c>
      <c r="E148" s="39">
        <v>0</v>
      </c>
      <c r="F148" s="39">
        <v>0</v>
      </c>
      <c r="G148" s="39">
        <v>0</v>
      </c>
      <c r="H148" s="39">
        <v>0</v>
      </c>
      <c r="I148" s="39">
        <v>0</v>
      </c>
      <c r="J148" s="39">
        <v>0</v>
      </c>
      <c r="K148" s="39">
        <f t="shared" si="7"/>
        <v>0</v>
      </c>
      <c r="L148" s="38"/>
    </row>
    <row r="149" spans="1:12" ht="11.25">
      <c r="A149" s="35">
        <v>134</v>
      </c>
      <c r="B149" s="36" t="s">
        <v>99</v>
      </c>
      <c r="C149" s="39">
        <v>0</v>
      </c>
      <c r="D149" s="39">
        <v>0</v>
      </c>
      <c r="E149" s="39">
        <v>0</v>
      </c>
      <c r="F149" s="39">
        <v>0</v>
      </c>
      <c r="G149" s="39">
        <v>0</v>
      </c>
      <c r="H149" s="39">
        <v>0</v>
      </c>
      <c r="I149" s="39">
        <v>0</v>
      </c>
      <c r="J149" s="39">
        <v>0</v>
      </c>
      <c r="K149" s="39">
        <f t="shared" si="7"/>
        <v>0</v>
      </c>
      <c r="L149" s="38"/>
    </row>
    <row r="150" spans="1:12" ht="11.25">
      <c r="A150" s="35">
        <v>135</v>
      </c>
      <c r="B150" s="36" t="s">
        <v>100</v>
      </c>
      <c r="C150" s="39">
        <v>0</v>
      </c>
      <c r="D150" s="39">
        <v>0</v>
      </c>
      <c r="E150" s="39">
        <v>0</v>
      </c>
      <c r="F150" s="39">
        <v>0</v>
      </c>
      <c r="G150" s="39">
        <v>0</v>
      </c>
      <c r="H150" s="39">
        <v>0</v>
      </c>
      <c r="I150" s="39">
        <v>0</v>
      </c>
      <c r="J150" s="39">
        <v>0</v>
      </c>
      <c r="K150" s="39">
        <f t="shared" si="7"/>
        <v>0</v>
      </c>
      <c r="L150" s="38"/>
    </row>
    <row r="151" spans="1:12" ht="11.25">
      <c r="A151" s="35">
        <v>136</v>
      </c>
      <c r="B151" s="36" t="s">
        <v>101</v>
      </c>
      <c r="C151" s="39">
        <v>0</v>
      </c>
      <c r="D151" s="39">
        <v>0</v>
      </c>
      <c r="E151" s="39">
        <v>0</v>
      </c>
      <c r="F151" s="39">
        <v>0</v>
      </c>
      <c r="G151" s="39">
        <v>0</v>
      </c>
      <c r="H151" s="39">
        <v>0</v>
      </c>
      <c r="I151" s="39">
        <v>0</v>
      </c>
      <c r="J151" s="39">
        <v>0</v>
      </c>
      <c r="K151" s="39">
        <f t="shared" si="7"/>
        <v>0</v>
      </c>
      <c r="L151" s="38"/>
    </row>
    <row r="152" spans="1:12" ht="21">
      <c r="A152" s="33">
        <v>137</v>
      </c>
      <c r="B152" s="34" t="s">
        <v>102</v>
      </c>
      <c r="C152" s="42">
        <v>230006608</v>
      </c>
      <c r="D152" s="42">
        <f aca="true" t="shared" si="8" ref="D152:I152">D144+D145</f>
        <v>10613435.05</v>
      </c>
      <c r="E152" s="42">
        <f t="shared" si="8"/>
        <v>240620043.04999998</v>
      </c>
      <c r="F152" s="42">
        <f t="shared" si="8"/>
        <v>34418442.699999996</v>
      </c>
      <c r="G152" s="42">
        <f t="shared" si="8"/>
        <v>119621976.87</v>
      </c>
      <c r="H152" s="42">
        <f t="shared" si="8"/>
        <v>34901928.8</v>
      </c>
      <c r="I152" s="42">
        <f t="shared" si="8"/>
        <v>98132956.93</v>
      </c>
      <c r="J152" s="42">
        <v>10.94</v>
      </c>
      <c r="K152" s="42">
        <f t="shared" si="7"/>
        <v>142487086.11999997</v>
      </c>
      <c r="L152" s="38"/>
    </row>
    <row r="153" spans="1:12" ht="11.25">
      <c r="A153" s="33">
        <v>138</v>
      </c>
      <c r="B153" s="34" t="s">
        <v>103</v>
      </c>
      <c r="C153" s="42">
        <v>0</v>
      </c>
      <c r="D153" s="42">
        <v>0</v>
      </c>
      <c r="E153" s="42">
        <v>0</v>
      </c>
      <c r="F153" s="42">
        <v>0</v>
      </c>
      <c r="G153" s="42">
        <v>0</v>
      </c>
      <c r="H153" s="42">
        <f>E115-H152</f>
        <v>2110063.980000004</v>
      </c>
      <c r="I153" s="42">
        <f>G115-I152</f>
        <v>28093646.84999998</v>
      </c>
      <c r="J153" s="42">
        <v>0</v>
      </c>
      <c r="K153" s="42">
        <v>0</v>
      </c>
      <c r="L153" s="38"/>
    </row>
    <row r="154" spans="1:12" ht="11.25">
      <c r="A154" s="33">
        <v>139</v>
      </c>
      <c r="B154" s="34" t="s">
        <v>104</v>
      </c>
      <c r="C154" s="42">
        <v>0</v>
      </c>
      <c r="D154" s="42">
        <v>0</v>
      </c>
      <c r="E154" s="42">
        <v>0</v>
      </c>
      <c r="F154" s="42">
        <v>0</v>
      </c>
      <c r="G154" s="42">
        <v>0</v>
      </c>
      <c r="H154" s="42">
        <f>H152+H153</f>
        <v>37011992.78</v>
      </c>
      <c r="I154" s="42">
        <f>I152+I153</f>
        <v>126226603.77999999</v>
      </c>
      <c r="J154" s="42">
        <v>0</v>
      </c>
      <c r="K154" s="42">
        <f>K152</f>
        <v>142487086.11999997</v>
      </c>
      <c r="L154" s="38"/>
    </row>
    <row r="155" spans="3:12" ht="11.25">
      <c r="C155" s="38"/>
      <c r="D155" s="38"/>
      <c r="E155" s="38"/>
      <c r="F155" s="38"/>
      <c r="G155" s="38"/>
      <c r="H155" s="38"/>
      <c r="I155" s="38"/>
      <c r="J155" s="38"/>
      <c r="K155" s="38"/>
      <c r="L155" s="38"/>
    </row>
    <row r="156" spans="3:12" ht="11.25">
      <c r="C156" s="38"/>
      <c r="D156" s="38"/>
      <c r="E156" s="38"/>
      <c r="F156" s="38"/>
      <c r="G156" s="38"/>
      <c r="H156" s="38"/>
      <c r="I156" s="38"/>
      <c r="J156" s="38"/>
      <c r="K156" s="38"/>
      <c r="L156" s="38"/>
    </row>
    <row r="157" spans="3:12" ht="11.25">
      <c r="C157" s="38"/>
      <c r="D157" s="38"/>
      <c r="E157" s="38"/>
      <c r="F157" s="38"/>
      <c r="G157" s="38"/>
      <c r="H157" s="38"/>
      <c r="I157" s="38"/>
      <c r="J157" s="38"/>
      <c r="K157" s="38"/>
      <c r="L157" s="38"/>
    </row>
    <row r="158" spans="3:12" ht="11.25">
      <c r="C158" s="38"/>
      <c r="D158" s="38"/>
      <c r="E158" s="38"/>
      <c r="F158" s="38"/>
      <c r="G158" s="38"/>
      <c r="H158" s="38"/>
      <c r="I158" s="38"/>
      <c r="J158" s="38"/>
      <c r="K158" s="38"/>
      <c r="L158" s="38"/>
    </row>
    <row r="164" spans="2:9" ht="11.25">
      <c r="B164" s="44" t="s">
        <v>498</v>
      </c>
      <c r="E164" s="85" t="s">
        <v>359</v>
      </c>
      <c r="F164" s="85"/>
      <c r="I164" s="37" t="s">
        <v>500</v>
      </c>
    </row>
    <row r="165" spans="2:9" ht="11.25">
      <c r="B165" s="44" t="s">
        <v>499</v>
      </c>
      <c r="E165" s="85" t="s">
        <v>501</v>
      </c>
      <c r="F165" s="85"/>
      <c r="I165" s="37" t="s">
        <v>440</v>
      </c>
    </row>
  </sheetData>
  <sheetProtection password="CADC" sheet="1"/>
  <mergeCells count="10">
    <mergeCell ref="A5:K5"/>
    <mergeCell ref="A1:K1"/>
    <mergeCell ref="A2:K2"/>
    <mergeCell ref="A3:K3"/>
    <mergeCell ref="E164:F164"/>
    <mergeCell ref="E165:F165"/>
    <mergeCell ref="F122:G122"/>
    <mergeCell ref="H122:I122"/>
    <mergeCell ref="E8:I8"/>
    <mergeCell ref="A7:K7"/>
  </mergeCells>
  <printOptions/>
  <pageMargins left="0" right="0" top="0.3937007874015748" bottom="0.3937007874015748" header="0.31496062992125984" footer="0.31496062992125984"/>
  <pageSetup horizontalDpi="600" verticalDpi="600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0"/>
  <sheetViews>
    <sheetView zoomScalePageLayoutView="0" workbookViewId="0" topLeftCell="A1">
      <selection activeCell="M8" sqref="M8"/>
    </sheetView>
  </sheetViews>
  <sheetFormatPr defaultColWidth="6.8515625" defaultRowHeight="12.75" customHeight="1"/>
  <cols>
    <col min="1" max="1" width="6.421875" style="1" bestFit="1" customWidth="1"/>
    <col min="2" max="2" width="6.57421875" style="1" bestFit="1" customWidth="1"/>
    <col min="3" max="3" width="31.28125" style="1" bestFit="1" customWidth="1"/>
    <col min="4" max="4" width="13.28125" style="1" bestFit="1" customWidth="1"/>
    <col min="5" max="5" width="11.8515625" style="1" bestFit="1" customWidth="1"/>
    <col min="6" max="6" width="10.8515625" style="1" bestFit="1" customWidth="1"/>
    <col min="7" max="7" width="12.8515625" style="1" bestFit="1" customWidth="1"/>
    <col min="8" max="8" width="10.8515625" style="1" bestFit="1" customWidth="1"/>
    <col min="9" max="9" width="11.00390625" style="1" bestFit="1" customWidth="1"/>
    <col min="10" max="10" width="6.8515625" style="1" customWidth="1"/>
    <col min="11" max="11" width="5.140625" style="1" bestFit="1" customWidth="1"/>
    <col min="12" max="12" width="11.28125" style="1" bestFit="1" customWidth="1"/>
    <col min="13" max="16384" width="6.8515625" style="1" customWidth="1"/>
  </cols>
  <sheetData>
    <row r="1" spans="1:12" ht="14.25" customHeight="1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14.25" customHeight="1">
      <c r="A2" s="91" t="s">
        <v>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ht="14.25" customHeight="1">
      <c r="A3" s="92" t="s">
        <v>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12" ht="2.25" customHeight="1">
      <c r="A4" s="93" t="s">
        <v>502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</row>
    <row r="5" spans="1:12" ht="9" customHeigh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</row>
    <row r="6" spans="1:12" ht="16.5" customHeight="1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</row>
    <row r="7" ht="7.5" customHeight="1"/>
    <row r="8" spans="1:12" ht="12" customHeight="1">
      <c r="A8" s="94" t="s">
        <v>105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</row>
    <row r="9" ht="2.25" customHeight="1"/>
    <row r="10" spans="6:11" ht="8.25" customHeight="1">
      <c r="F10" s="95" t="s">
        <v>503</v>
      </c>
      <c r="G10" s="95"/>
      <c r="H10" s="89" t="s">
        <v>504</v>
      </c>
      <c r="I10" s="89"/>
      <c r="J10" s="89"/>
      <c r="K10" s="89"/>
    </row>
    <row r="11" spans="4:12" ht="9" customHeight="1">
      <c r="D11" s="89" t="s">
        <v>106</v>
      </c>
      <c r="E11" s="89" t="s">
        <v>107</v>
      </c>
      <c r="L11" s="89" t="s">
        <v>108</v>
      </c>
    </row>
    <row r="12" spans="1:12" ht="8.25" customHeight="1">
      <c r="A12" s="2" t="s">
        <v>5</v>
      </c>
      <c r="B12" s="2" t="s">
        <v>109</v>
      </c>
      <c r="C12" s="2" t="s">
        <v>110</v>
      </c>
      <c r="D12" s="89"/>
      <c r="E12" s="89"/>
      <c r="F12" s="2" t="s">
        <v>80</v>
      </c>
      <c r="G12" s="2" t="s">
        <v>81</v>
      </c>
      <c r="H12" s="2" t="s">
        <v>80</v>
      </c>
      <c r="I12" s="89" t="s">
        <v>111</v>
      </c>
      <c r="J12" s="89" t="s">
        <v>112</v>
      </c>
      <c r="K12" s="89" t="s">
        <v>7</v>
      </c>
      <c r="L12" s="89"/>
    </row>
    <row r="13" spans="5:12" ht="18" customHeight="1">
      <c r="E13" s="89"/>
      <c r="I13" s="89"/>
      <c r="J13" s="89"/>
      <c r="K13" s="89"/>
      <c r="L13" s="89"/>
    </row>
    <row r="14" ht="15"/>
    <row r="15" ht="1.5" customHeight="1"/>
    <row r="16" spans="1:12" ht="11.25" customHeight="1">
      <c r="A16" s="48">
        <v>1</v>
      </c>
      <c r="B16" s="88" t="s">
        <v>113</v>
      </c>
      <c r="C16" s="88"/>
      <c r="D16" s="50">
        <v>219819053</v>
      </c>
      <c r="E16" s="51">
        <v>230432488.05</v>
      </c>
      <c r="F16" s="51">
        <v>32690677.88</v>
      </c>
      <c r="G16" s="51">
        <v>114713441.28</v>
      </c>
      <c r="H16" s="51">
        <v>33174488.84</v>
      </c>
      <c r="I16" s="51">
        <v>93229359.69</v>
      </c>
      <c r="J16" s="51">
        <v>100</v>
      </c>
      <c r="K16" s="51">
        <v>40.46</v>
      </c>
      <c r="L16" s="51">
        <v>137203128.36</v>
      </c>
    </row>
    <row r="17" ht="15" customHeight="1" hidden="1"/>
    <row r="18" ht="0.75" customHeight="1"/>
    <row r="19" ht="1.5" customHeight="1"/>
    <row r="20" spans="1:12" ht="11.25" customHeight="1">
      <c r="A20" s="48">
        <v>2</v>
      </c>
      <c r="B20" s="52" t="s">
        <v>114</v>
      </c>
      <c r="C20" s="49" t="s">
        <v>115</v>
      </c>
      <c r="D20" s="51">
        <v>7845000</v>
      </c>
      <c r="E20" s="51">
        <v>7845000</v>
      </c>
      <c r="F20" s="51">
        <v>1071900.54</v>
      </c>
      <c r="G20" s="51">
        <v>3105997.86</v>
      </c>
      <c r="H20" s="51">
        <v>1076797.31</v>
      </c>
      <c r="I20" s="51">
        <v>3101794.16</v>
      </c>
      <c r="J20" s="51">
        <v>3.33</v>
      </c>
      <c r="K20" s="51">
        <v>39.54</v>
      </c>
      <c r="L20" s="51">
        <v>4743205.84</v>
      </c>
    </row>
    <row r="21" ht="15" customHeight="1" hidden="1"/>
    <row r="22" ht="0.75" customHeight="1"/>
    <row r="23" ht="1.5" customHeight="1"/>
    <row r="24" spans="1:12" ht="11.25" customHeight="1">
      <c r="A24" s="53">
        <v>3</v>
      </c>
      <c r="B24" s="54" t="s">
        <v>116</v>
      </c>
      <c r="C24" s="55" t="s">
        <v>117</v>
      </c>
      <c r="D24" s="56">
        <v>7355000</v>
      </c>
      <c r="E24" s="56">
        <v>7355000</v>
      </c>
      <c r="F24" s="56">
        <v>1068917.51</v>
      </c>
      <c r="G24" s="56">
        <v>3088983.83</v>
      </c>
      <c r="H24" s="56">
        <v>1073814.28</v>
      </c>
      <c r="I24" s="56">
        <v>3084780.13</v>
      </c>
      <c r="J24" s="56">
        <v>3.31</v>
      </c>
      <c r="K24" s="56">
        <v>41.94</v>
      </c>
      <c r="L24" s="56">
        <v>4270219.87</v>
      </c>
    </row>
    <row r="25" ht="15" customHeight="1" hidden="1"/>
    <row r="26" ht="0.75" customHeight="1"/>
    <row r="27" ht="1.5" customHeight="1"/>
    <row r="28" spans="1:12" ht="11.25" customHeight="1">
      <c r="A28" s="53">
        <v>4</v>
      </c>
      <c r="B28" s="54" t="s">
        <v>118</v>
      </c>
      <c r="C28" s="55" t="s">
        <v>119</v>
      </c>
      <c r="D28" s="56">
        <v>400000</v>
      </c>
      <c r="E28" s="56">
        <v>400000</v>
      </c>
      <c r="F28" s="56">
        <v>0</v>
      </c>
      <c r="G28" s="56">
        <v>7670</v>
      </c>
      <c r="H28" s="56">
        <v>0</v>
      </c>
      <c r="I28" s="56">
        <v>7670</v>
      </c>
      <c r="J28" s="56">
        <v>0.01</v>
      </c>
      <c r="K28" s="56">
        <v>1.92</v>
      </c>
      <c r="L28" s="56">
        <v>392330</v>
      </c>
    </row>
    <row r="29" ht="15" customHeight="1" hidden="1"/>
    <row r="30" ht="0.75" customHeight="1"/>
    <row r="31" ht="1.5" customHeight="1"/>
    <row r="32" spans="1:12" ht="11.25" customHeight="1">
      <c r="A32" s="53">
        <v>5</v>
      </c>
      <c r="B32" s="54" t="s">
        <v>120</v>
      </c>
      <c r="C32" s="55" t="s">
        <v>121</v>
      </c>
      <c r="D32" s="56">
        <v>70000</v>
      </c>
      <c r="E32" s="56">
        <v>70000</v>
      </c>
      <c r="F32" s="56">
        <v>0</v>
      </c>
      <c r="G32" s="56">
        <v>5343</v>
      </c>
      <c r="H32" s="56">
        <v>0</v>
      </c>
      <c r="I32" s="56">
        <v>5343</v>
      </c>
      <c r="J32" s="56">
        <v>0.01</v>
      </c>
      <c r="K32" s="56">
        <v>7.63</v>
      </c>
      <c r="L32" s="56">
        <v>64657</v>
      </c>
    </row>
    <row r="33" ht="15" customHeight="1" hidden="1"/>
    <row r="34" ht="0.75" customHeight="1"/>
    <row r="35" ht="1.5" customHeight="1"/>
    <row r="36" spans="1:12" ht="11.25" customHeight="1">
      <c r="A36" s="53">
        <v>6</v>
      </c>
      <c r="B36" s="54" t="s">
        <v>122</v>
      </c>
      <c r="C36" s="55" t="s">
        <v>123</v>
      </c>
      <c r="D36" s="56">
        <v>20000</v>
      </c>
      <c r="E36" s="56">
        <v>20000</v>
      </c>
      <c r="F36" s="56">
        <v>2983.03</v>
      </c>
      <c r="G36" s="56">
        <v>4001.03</v>
      </c>
      <c r="H36" s="56">
        <v>2983.03</v>
      </c>
      <c r="I36" s="56">
        <v>4001.03</v>
      </c>
      <c r="J36" s="56">
        <v>0</v>
      </c>
      <c r="K36" s="56">
        <v>20.01</v>
      </c>
      <c r="L36" s="56">
        <v>15998.970000000001</v>
      </c>
    </row>
    <row r="37" ht="15" customHeight="1" hidden="1"/>
    <row r="38" ht="0.75" customHeight="1"/>
    <row r="39" ht="1.5" customHeight="1"/>
    <row r="40" spans="1:12" ht="11.25" customHeight="1">
      <c r="A40" s="48">
        <v>7</v>
      </c>
      <c r="B40" s="52" t="s">
        <v>124</v>
      </c>
      <c r="C40" s="49" t="s">
        <v>125</v>
      </c>
      <c r="D40" s="51">
        <v>46480917</v>
      </c>
      <c r="E40" s="51">
        <v>47370917</v>
      </c>
      <c r="F40" s="51">
        <v>6435939.66</v>
      </c>
      <c r="G40" s="51">
        <v>23307616.97</v>
      </c>
      <c r="H40" s="51">
        <v>6445713.5600000005</v>
      </c>
      <c r="I40" s="51">
        <v>21740519.67</v>
      </c>
      <c r="J40" s="51">
        <v>23.32</v>
      </c>
      <c r="K40" s="51">
        <v>45.89</v>
      </c>
      <c r="L40" s="51">
        <v>25630397.330000002</v>
      </c>
    </row>
    <row r="41" ht="15" customHeight="1" hidden="1"/>
    <row r="42" ht="0.75" customHeight="1"/>
    <row r="43" ht="1.5" customHeight="1"/>
    <row r="44" spans="1:12" ht="11.25" customHeight="1">
      <c r="A44" s="53">
        <v>8</v>
      </c>
      <c r="B44" s="54" t="s">
        <v>126</v>
      </c>
      <c r="C44" s="55" t="s">
        <v>119</v>
      </c>
      <c r="D44" s="56">
        <v>43733917</v>
      </c>
      <c r="E44" s="56">
        <v>45442917</v>
      </c>
      <c r="F44" s="56">
        <v>6366825.42</v>
      </c>
      <c r="G44" s="56">
        <v>23126967.42</v>
      </c>
      <c r="H44" s="56">
        <v>6376599.32</v>
      </c>
      <c r="I44" s="56">
        <v>21559870.12</v>
      </c>
      <c r="J44" s="56">
        <v>23.13</v>
      </c>
      <c r="K44" s="56">
        <v>47.44</v>
      </c>
      <c r="L44" s="56">
        <v>23883046.88</v>
      </c>
    </row>
    <row r="45" ht="15" customHeight="1" hidden="1"/>
    <row r="46" ht="0.75" customHeight="1"/>
    <row r="47" ht="1.5" customHeight="1"/>
    <row r="48" spans="1:12" ht="11.25" customHeight="1">
      <c r="A48" s="53">
        <v>9</v>
      </c>
      <c r="B48" s="54" t="s">
        <v>127</v>
      </c>
      <c r="C48" s="55" t="s">
        <v>128</v>
      </c>
      <c r="D48" s="56">
        <v>2201000</v>
      </c>
      <c r="E48" s="56">
        <v>1352000</v>
      </c>
      <c r="F48" s="56">
        <v>69114.24</v>
      </c>
      <c r="G48" s="56">
        <v>141990.41</v>
      </c>
      <c r="H48" s="56">
        <v>69114.24</v>
      </c>
      <c r="I48" s="56">
        <v>141990.41</v>
      </c>
      <c r="J48" s="56">
        <v>0.15</v>
      </c>
      <c r="K48" s="56">
        <v>10.5</v>
      </c>
      <c r="L48" s="56">
        <v>1210009.59</v>
      </c>
    </row>
    <row r="49" ht="15" customHeight="1" hidden="1"/>
    <row r="50" ht="0.75" customHeight="1"/>
    <row r="51" ht="1.5" customHeight="1"/>
    <row r="52" spans="1:12" ht="11.25" customHeight="1">
      <c r="A52" s="53">
        <v>10</v>
      </c>
      <c r="B52" s="54" t="s">
        <v>129</v>
      </c>
      <c r="C52" s="55" t="s">
        <v>130</v>
      </c>
      <c r="D52" s="56">
        <v>2000</v>
      </c>
      <c r="E52" s="56">
        <v>2000</v>
      </c>
      <c r="F52" s="56">
        <v>0</v>
      </c>
      <c r="G52" s="56">
        <v>0</v>
      </c>
      <c r="H52" s="56">
        <v>0</v>
      </c>
      <c r="I52" s="56">
        <v>0</v>
      </c>
      <c r="J52" s="56">
        <v>0</v>
      </c>
      <c r="K52" s="56">
        <v>0</v>
      </c>
      <c r="L52" s="56">
        <v>2000</v>
      </c>
    </row>
    <row r="53" ht="15" customHeight="1" hidden="1"/>
    <row r="54" ht="0.75" customHeight="1"/>
    <row r="55" ht="1.5" customHeight="1"/>
    <row r="56" spans="1:12" ht="11.25" customHeight="1">
      <c r="A56" s="53">
        <v>11</v>
      </c>
      <c r="B56" s="54" t="s">
        <v>131</v>
      </c>
      <c r="C56" s="55" t="s">
        <v>123</v>
      </c>
      <c r="D56" s="56">
        <v>15000</v>
      </c>
      <c r="E56" s="56">
        <v>15000</v>
      </c>
      <c r="F56" s="56">
        <v>0</v>
      </c>
      <c r="G56" s="56">
        <v>0</v>
      </c>
      <c r="H56" s="56">
        <v>0</v>
      </c>
      <c r="I56" s="56">
        <v>0</v>
      </c>
      <c r="J56" s="56">
        <v>0</v>
      </c>
      <c r="K56" s="56">
        <v>0</v>
      </c>
      <c r="L56" s="56">
        <v>15000</v>
      </c>
    </row>
    <row r="57" ht="15" customHeight="1" hidden="1"/>
    <row r="58" ht="0.75" customHeight="1"/>
    <row r="59" ht="1.5" customHeight="1"/>
    <row r="60" spans="1:12" ht="11.25" customHeight="1">
      <c r="A60" s="53">
        <v>12</v>
      </c>
      <c r="B60" s="54" t="s">
        <v>132</v>
      </c>
      <c r="C60" s="55" t="s">
        <v>133</v>
      </c>
      <c r="D60" s="56">
        <v>10000</v>
      </c>
      <c r="E60" s="56">
        <v>40000</v>
      </c>
      <c r="F60" s="56">
        <v>0</v>
      </c>
      <c r="G60" s="56">
        <v>38659.14</v>
      </c>
      <c r="H60" s="56">
        <v>0</v>
      </c>
      <c r="I60" s="56">
        <v>38659.14</v>
      </c>
      <c r="J60" s="56">
        <v>0.04</v>
      </c>
      <c r="K60" s="56">
        <v>96.65</v>
      </c>
      <c r="L60" s="56">
        <v>1340.8600000000001</v>
      </c>
    </row>
    <row r="61" ht="15" customHeight="1" hidden="1"/>
    <row r="62" ht="0.75" customHeight="1"/>
    <row r="63" ht="1.5" customHeight="1"/>
    <row r="64" spans="1:12" ht="11.25" customHeight="1">
      <c r="A64" s="53">
        <v>13</v>
      </c>
      <c r="B64" s="54" t="s">
        <v>134</v>
      </c>
      <c r="C64" s="55" t="s">
        <v>135</v>
      </c>
      <c r="D64" s="56">
        <v>505000</v>
      </c>
      <c r="E64" s="56">
        <v>505000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505000</v>
      </c>
    </row>
    <row r="65" ht="15" customHeight="1" hidden="1"/>
    <row r="66" ht="0.75" customHeight="1"/>
    <row r="67" ht="1.5" customHeight="1"/>
    <row r="68" spans="1:12" ht="11.25" customHeight="1">
      <c r="A68" s="53">
        <v>14</v>
      </c>
      <c r="B68" s="54" t="s">
        <v>136</v>
      </c>
      <c r="C68" s="55" t="s">
        <v>137</v>
      </c>
      <c r="D68" s="56">
        <v>14000</v>
      </c>
      <c r="E68" s="56">
        <v>14000</v>
      </c>
      <c r="F68" s="56">
        <v>0</v>
      </c>
      <c r="G68" s="56">
        <v>0</v>
      </c>
      <c r="H68" s="56">
        <v>0</v>
      </c>
      <c r="I68" s="56">
        <v>0</v>
      </c>
      <c r="J68" s="56">
        <v>0</v>
      </c>
      <c r="K68" s="56">
        <v>0</v>
      </c>
      <c r="L68" s="56">
        <v>14000</v>
      </c>
    </row>
    <row r="69" ht="15" customHeight="1" hidden="1"/>
    <row r="70" ht="0.75" customHeight="1"/>
    <row r="71" ht="1.5" customHeight="1"/>
    <row r="72" spans="1:12" ht="11.25" customHeight="1">
      <c r="A72" s="48">
        <v>15</v>
      </c>
      <c r="B72" s="52" t="s">
        <v>138</v>
      </c>
      <c r="C72" s="49" t="s">
        <v>139</v>
      </c>
      <c r="D72" s="51">
        <v>253000</v>
      </c>
      <c r="E72" s="51">
        <v>253000</v>
      </c>
      <c r="F72" s="51">
        <v>33487.97</v>
      </c>
      <c r="G72" s="51">
        <v>79312.17</v>
      </c>
      <c r="H72" s="51">
        <v>38270.35</v>
      </c>
      <c r="I72" s="51">
        <v>73148.39</v>
      </c>
      <c r="J72" s="51">
        <v>0.08</v>
      </c>
      <c r="K72" s="51">
        <v>28.91</v>
      </c>
      <c r="L72" s="51">
        <v>179851.61000000002</v>
      </c>
    </row>
    <row r="73" ht="15" customHeight="1" hidden="1"/>
    <row r="74" ht="0.75" customHeight="1"/>
    <row r="75" ht="1.5" customHeight="1"/>
    <row r="76" spans="1:12" ht="11.25" customHeight="1">
      <c r="A76" s="53">
        <v>16</v>
      </c>
      <c r="B76" s="54" t="s">
        <v>140</v>
      </c>
      <c r="C76" s="55" t="s">
        <v>141</v>
      </c>
      <c r="D76" s="56">
        <v>2000</v>
      </c>
      <c r="E76" s="56">
        <v>2000</v>
      </c>
      <c r="F76" s="56">
        <v>0</v>
      </c>
      <c r="G76" s="56">
        <v>0</v>
      </c>
      <c r="H76" s="56">
        <v>0</v>
      </c>
      <c r="I76" s="56">
        <v>0</v>
      </c>
      <c r="J76" s="56">
        <v>0</v>
      </c>
      <c r="K76" s="56">
        <v>0</v>
      </c>
      <c r="L76" s="56">
        <v>2000</v>
      </c>
    </row>
    <row r="77" ht="15" customHeight="1" hidden="1"/>
    <row r="78" ht="0.75" customHeight="1"/>
    <row r="79" ht="1.5" customHeight="1"/>
    <row r="80" spans="1:12" ht="11.25" customHeight="1">
      <c r="A80" s="53">
        <v>17</v>
      </c>
      <c r="B80" s="54" t="s">
        <v>142</v>
      </c>
      <c r="C80" s="55" t="s">
        <v>143</v>
      </c>
      <c r="D80" s="56">
        <v>251000</v>
      </c>
      <c r="E80" s="56">
        <v>251000</v>
      </c>
      <c r="F80" s="56">
        <v>33487.97</v>
      </c>
      <c r="G80" s="56">
        <v>79312.17</v>
      </c>
      <c r="H80" s="56">
        <v>38270.35</v>
      </c>
      <c r="I80" s="56">
        <v>73148.39</v>
      </c>
      <c r="J80" s="56">
        <v>0.08</v>
      </c>
      <c r="K80" s="56">
        <v>29.14</v>
      </c>
      <c r="L80" s="56">
        <v>177851.61000000002</v>
      </c>
    </row>
    <row r="81" ht="15" customHeight="1" hidden="1"/>
    <row r="82" ht="0.75" customHeight="1"/>
    <row r="83" ht="1.5" customHeight="1"/>
    <row r="84" spans="1:12" ht="11.25" customHeight="1">
      <c r="A84" s="48">
        <v>18</v>
      </c>
      <c r="B84" s="52" t="s">
        <v>144</v>
      </c>
      <c r="C84" s="49" t="s">
        <v>145</v>
      </c>
      <c r="D84" s="51">
        <v>2067805</v>
      </c>
      <c r="E84" s="51">
        <v>2241805</v>
      </c>
      <c r="F84" s="51">
        <v>925813.05</v>
      </c>
      <c r="G84" s="51">
        <v>1174809.22</v>
      </c>
      <c r="H84" s="51">
        <v>59274.44</v>
      </c>
      <c r="I84" s="51">
        <v>264032.59</v>
      </c>
      <c r="J84" s="51">
        <v>0.28</v>
      </c>
      <c r="K84" s="51">
        <v>11.78</v>
      </c>
      <c r="L84" s="51">
        <v>1977772.4100000001</v>
      </c>
    </row>
    <row r="85" ht="15" customHeight="1" hidden="1"/>
    <row r="86" ht="0.75" customHeight="1"/>
    <row r="87" ht="1.5" customHeight="1"/>
    <row r="88" spans="1:12" ht="11.25" customHeight="1">
      <c r="A88" s="53">
        <v>19</v>
      </c>
      <c r="B88" s="54" t="s">
        <v>146</v>
      </c>
      <c r="C88" s="55" t="s">
        <v>147</v>
      </c>
      <c r="D88" s="56">
        <v>15000</v>
      </c>
      <c r="E88" s="56">
        <v>15000</v>
      </c>
      <c r="F88" s="56">
        <v>0</v>
      </c>
      <c r="G88" s="56">
        <v>0</v>
      </c>
      <c r="H88" s="56">
        <v>0</v>
      </c>
      <c r="I88" s="56">
        <v>0</v>
      </c>
      <c r="J88" s="56">
        <v>0</v>
      </c>
      <c r="K88" s="56">
        <v>0</v>
      </c>
      <c r="L88" s="56">
        <v>15000</v>
      </c>
    </row>
    <row r="89" ht="15" customHeight="1" hidden="1"/>
    <row r="90" ht="0.75" customHeight="1"/>
    <row r="91" ht="1.5" customHeight="1"/>
    <row r="92" spans="1:12" ht="11.25" customHeight="1">
      <c r="A92" s="53">
        <v>20</v>
      </c>
      <c r="B92" s="54" t="s">
        <v>148</v>
      </c>
      <c r="C92" s="55" t="s">
        <v>149</v>
      </c>
      <c r="D92" s="56">
        <v>1000</v>
      </c>
      <c r="E92" s="56">
        <v>1000</v>
      </c>
      <c r="F92" s="56">
        <v>0</v>
      </c>
      <c r="G92" s="56">
        <v>0</v>
      </c>
      <c r="H92" s="56">
        <v>0</v>
      </c>
      <c r="I92" s="56">
        <v>0</v>
      </c>
      <c r="J92" s="56">
        <v>0</v>
      </c>
      <c r="K92" s="56">
        <v>0</v>
      </c>
      <c r="L92" s="56">
        <v>1000</v>
      </c>
    </row>
    <row r="93" ht="15" customHeight="1" hidden="1"/>
    <row r="94" ht="0.75" customHeight="1"/>
    <row r="95" ht="1.5" customHeight="1"/>
    <row r="96" spans="1:12" ht="11.25" customHeight="1">
      <c r="A96" s="53">
        <v>21</v>
      </c>
      <c r="B96" s="54" t="s">
        <v>150</v>
      </c>
      <c r="C96" s="55" t="s">
        <v>151</v>
      </c>
      <c r="D96" s="56">
        <v>782510</v>
      </c>
      <c r="E96" s="56">
        <v>1057310</v>
      </c>
      <c r="F96" s="56">
        <v>240211.95</v>
      </c>
      <c r="G96" s="56">
        <v>443855.07</v>
      </c>
      <c r="H96" s="56">
        <v>35700.07</v>
      </c>
      <c r="I96" s="56">
        <v>213960.49</v>
      </c>
      <c r="J96" s="56">
        <v>0.23</v>
      </c>
      <c r="K96" s="56">
        <v>20.240000000000002</v>
      </c>
      <c r="L96" s="56">
        <v>843349.51</v>
      </c>
    </row>
    <row r="97" ht="15" customHeight="1" hidden="1"/>
    <row r="98" ht="0.75" customHeight="1"/>
    <row r="99" ht="1.5" customHeight="1"/>
    <row r="100" spans="1:12" ht="11.25" customHeight="1">
      <c r="A100" s="53">
        <v>22</v>
      </c>
      <c r="B100" s="54" t="s">
        <v>152</v>
      </c>
      <c r="C100" s="55" t="s">
        <v>153</v>
      </c>
      <c r="D100" s="56">
        <v>1264295</v>
      </c>
      <c r="E100" s="56">
        <v>1163495</v>
      </c>
      <c r="F100" s="56">
        <v>685601.1</v>
      </c>
      <c r="G100" s="56">
        <v>730954.15</v>
      </c>
      <c r="H100" s="56">
        <v>23574.37</v>
      </c>
      <c r="I100" s="56">
        <v>50072.1</v>
      </c>
      <c r="J100" s="56">
        <v>0.05</v>
      </c>
      <c r="K100" s="56">
        <v>4.3</v>
      </c>
      <c r="L100" s="56">
        <v>1113422.9</v>
      </c>
    </row>
    <row r="101" ht="15" customHeight="1" hidden="1"/>
    <row r="102" ht="0.75" customHeight="1"/>
    <row r="103" ht="1.5" customHeight="1"/>
    <row r="104" spans="1:12" ht="11.25" customHeight="1">
      <c r="A104" s="53">
        <v>23</v>
      </c>
      <c r="B104" s="54" t="s">
        <v>154</v>
      </c>
      <c r="C104" s="55" t="s">
        <v>155</v>
      </c>
      <c r="D104" s="56">
        <v>5000</v>
      </c>
      <c r="E104" s="56">
        <v>5000</v>
      </c>
      <c r="F104" s="56">
        <v>0</v>
      </c>
      <c r="G104" s="56">
        <v>0</v>
      </c>
      <c r="H104" s="56">
        <v>0</v>
      </c>
      <c r="I104" s="56">
        <v>0</v>
      </c>
      <c r="J104" s="56">
        <v>0</v>
      </c>
      <c r="K104" s="56">
        <v>0</v>
      </c>
      <c r="L104" s="56">
        <v>5000</v>
      </c>
    </row>
    <row r="105" ht="15" customHeight="1" hidden="1"/>
    <row r="106" ht="0.75" customHeight="1"/>
    <row r="107" ht="1.5" customHeight="1"/>
    <row r="108" spans="1:12" ht="11.25" customHeight="1">
      <c r="A108" s="48">
        <v>24</v>
      </c>
      <c r="B108" s="52" t="s">
        <v>156</v>
      </c>
      <c r="C108" s="49" t="s">
        <v>157</v>
      </c>
      <c r="D108" s="51">
        <v>5936000</v>
      </c>
      <c r="E108" s="51">
        <v>5936000</v>
      </c>
      <c r="F108" s="51">
        <v>516576.9</v>
      </c>
      <c r="G108" s="51">
        <v>1487049.46</v>
      </c>
      <c r="H108" s="51">
        <v>520583.46</v>
      </c>
      <c r="I108" s="51">
        <v>1455649.46</v>
      </c>
      <c r="J108" s="51">
        <v>1.56</v>
      </c>
      <c r="K108" s="51">
        <v>24.52</v>
      </c>
      <c r="L108" s="51">
        <v>4480350.54</v>
      </c>
    </row>
    <row r="109" ht="15" customHeight="1" hidden="1"/>
    <row r="110" ht="0.75" customHeight="1"/>
    <row r="111" ht="1.5" customHeight="1"/>
    <row r="112" spans="1:12" ht="11.25" customHeight="1">
      <c r="A112" s="53">
        <v>25</v>
      </c>
      <c r="B112" s="54" t="s">
        <v>158</v>
      </c>
      <c r="C112" s="55" t="s">
        <v>159</v>
      </c>
      <c r="D112" s="56">
        <v>5936000</v>
      </c>
      <c r="E112" s="56">
        <v>5936000</v>
      </c>
      <c r="F112" s="56">
        <v>516576.9</v>
      </c>
      <c r="G112" s="56">
        <v>1487049.46</v>
      </c>
      <c r="H112" s="56">
        <v>520583.46</v>
      </c>
      <c r="I112" s="56">
        <v>1455649.46</v>
      </c>
      <c r="J112" s="56">
        <v>1.56</v>
      </c>
      <c r="K112" s="56">
        <v>24.52</v>
      </c>
      <c r="L112" s="56">
        <v>4480350.54</v>
      </c>
    </row>
    <row r="113" ht="15" customHeight="1" hidden="1"/>
    <row r="114" ht="0.75" customHeight="1"/>
    <row r="115" ht="1.5" customHeight="1"/>
    <row r="116" spans="1:12" ht="11.25" customHeight="1">
      <c r="A116" s="48">
        <v>26</v>
      </c>
      <c r="B116" s="52" t="s">
        <v>160</v>
      </c>
      <c r="C116" s="49" t="s">
        <v>161</v>
      </c>
      <c r="D116" s="51">
        <v>49778026</v>
      </c>
      <c r="E116" s="51">
        <v>53303295.4</v>
      </c>
      <c r="F116" s="51">
        <v>7755035.01</v>
      </c>
      <c r="G116" s="51">
        <v>31838288.560000002</v>
      </c>
      <c r="H116" s="51">
        <v>9536656.59</v>
      </c>
      <c r="I116" s="51">
        <v>25899266.490000002</v>
      </c>
      <c r="J116" s="51">
        <v>27.78</v>
      </c>
      <c r="K116" s="51">
        <v>48.59</v>
      </c>
      <c r="L116" s="51">
        <v>27404028.91</v>
      </c>
    </row>
    <row r="117" ht="15" customHeight="1" hidden="1"/>
    <row r="118" ht="0.75" customHeight="1"/>
    <row r="119" ht="1.5" customHeight="1"/>
    <row r="120" spans="1:12" ht="11.25" customHeight="1">
      <c r="A120" s="53">
        <v>27</v>
      </c>
      <c r="B120" s="54" t="s">
        <v>162</v>
      </c>
      <c r="C120" s="55" t="s">
        <v>163</v>
      </c>
      <c r="D120" s="56">
        <v>35922936</v>
      </c>
      <c r="E120" s="56">
        <v>37812936</v>
      </c>
      <c r="F120" s="56">
        <v>6223697.43</v>
      </c>
      <c r="G120" s="56">
        <v>20349482.8</v>
      </c>
      <c r="H120" s="56">
        <v>6469122.57</v>
      </c>
      <c r="I120" s="56">
        <v>18242199.12</v>
      </c>
      <c r="J120" s="56">
        <v>19.57</v>
      </c>
      <c r="K120" s="56">
        <v>48.24</v>
      </c>
      <c r="L120" s="56">
        <v>19570736.88</v>
      </c>
    </row>
    <row r="121" ht="15" customHeight="1" hidden="1"/>
    <row r="122" ht="0.75" customHeight="1"/>
    <row r="123" ht="1.5" customHeight="1"/>
    <row r="124" spans="1:12" ht="11.25" customHeight="1">
      <c r="A124" s="53">
        <v>28</v>
      </c>
      <c r="B124" s="54" t="s">
        <v>164</v>
      </c>
      <c r="C124" s="55" t="s">
        <v>165</v>
      </c>
      <c r="D124" s="56">
        <v>10000</v>
      </c>
      <c r="E124" s="56">
        <v>10000</v>
      </c>
      <c r="F124" s="56">
        <v>292.79</v>
      </c>
      <c r="G124" s="56">
        <v>292.79</v>
      </c>
      <c r="H124" s="56">
        <v>292.79</v>
      </c>
      <c r="I124" s="56">
        <v>292.79</v>
      </c>
      <c r="J124" s="56">
        <v>0</v>
      </c>
      <c r="K124" s="56">
        <v>2.93</v>
      </c>
      <c r="L124" s="56">
        <v>9707.210000000001</v>
      </c>
    </row>
    <row r="125" ht="15" customHeight="1" hidden="1"/>
    <row r="126" ht="0.75" customHeight="1"/>
    <row r="127" ht="1.5" customHeight="1"/>
    <row r="128" spans="1:12" ht="11.25" customHeight="1">
      <c r="A128" s="53">
        <v>29</v>
      </c>
      <c r="B128" s="54" t="s">
        <v>166</v>
      </c>
      <c r="C128" s="55" t="s">
        <v>167</v>
      </c>
      <c r="D128" s="56">
        <v>1507940</v>
      </c>
      <c r="E128" s="56">
        <v>2643209.4</v>
      </c>
      <c r="F128" s="56">
        <v>164014.27</v>
      </c>
      <c r="G128" s="56">
        <v>1481408.69</v>
      </c>
      <c r="H128" s="56">
        <v>260160.81</v>
      </c>
      <c r="I128" s="56">
        <v>678219.17</v>
      </c>
      <c r="J128" s="56">
        <v>0.73</v>
      </c>
      <c r="K128" s="56">
        <v>25.66</v>
      </c>
      <c r="L128" s="56">
        <v>1964990.23</v>
      </c>
    </row>
    <row r="129" ht="15" customHeight="1" hidden="1"/>
    <row r="130" ht="0.75" customHeight="1"/>
    <row r="131" ht="1.5" customHeight="1"/>
    <row r="132" spans="1:12" ht="11.25" customHeight="1">
      <c r="A132" s="53">
        <v>30</v>
      </c>
      <c r="B132" s="54" t="s">
        <v>168</v>
      </c>
      <c r="C132" s="55" t="s">
        <v>169</v>
      </c>
      <c r="D132" s="56">
        <v>10712000</v>
      </c>
      <c r="E132" s="56">
        <v>10712000</v>
      </c>
      <c r="F132" s="56">
        <v>417901.01</v>
      </c>
      <c r="G132" s="56">
        <v>8316976.67</v>
      </c>
      <c r="H132" s="56">
        <v>2145779.85</v>
      </c>
      <c r="I132" s="56">
        <v>5717165.7700000005</v>
      </c>
      <c r="J132" s="56">
        <v>6.13</v>
      </c>
      <c r="K132" s="56">
        <v>53.370000000000005</v>
      </c>
      <c r="L132" s="56">
        <v>4994834.23</v>
      </c>
    </row>
    <row r="133" ht="15" customHeight="1" hidden="1"/>
    <row r="134" ht="0.75" customHeight="1"/>
    <row r="135" ht="1.5" customHeight="1"/>
    <row r="136" spans="1:12" ht="11.25" customHeight="1">
      <c r="A136" s="53">
        <v>31</v>
      </c>
      <c r="B136" s="54" t="s">
        <v>170</v>
      </c>
      <c r="C136" s="55" t="s">
        <v>171</v>
      </c>
      <c r="D136" s="56">
        <v>1119150</v>
      </c>
      <c r="E136" s="56">
        <v>1619150</v>
      </c>
      <c r="F136" s="56">
        <v>915819.39</v>
      </c>
      <c r="G136" s="56">
        <v>1520683.24</v>
      </c>
      <c r="H136" s="56">
        <v>592508.6</v>
      </c>
      <c r="I136" s="56">
        <v>1137372.5</v>
      </c>
      <c r="J136" s="56">
        <v>1.22</v>
      </c>
      <c r="K136" s="56">
        <v>70.25</v>
      </c>
      <c r="L136" s="56">
        <v>481777.5</v>
      </c>
    </row>
    <row r="137" ht="15" customHeight="1" hidden="1"/>
    <row r="138" ht="0.75" customHeight="1"/>
    <row r="139" ht="1.5" customHeight="1"/>
    <row r="140" spans="1:12" ht="11.25" customHeight="1">
      <c r="A140" s="53">
        <v>32</v>
      </c>
      <c r="B140" s="54" t="s">
        <v>172</v>
      </c>
      <c r="C140" s="55" t="s">
        <v>173</v>
      </c>
      <c r="D140" s="56">
        <v>112170</v>
      </c>
      <c r="E140" s="56">
        <v>112170</v>
      </c>
      <c r="F140" s="56">
        <v>3975.77</v>
      </c>
      <c r="G140" s="56">
        <v>52645.07</v>
      </c>
      <c r="H140" s="56">
        <v>12017.32</v>
      </c>
      <c r="I140" s="56">
        <v>31240.420000000002</v>
      </c>
      <c r="J140" s="56">
        <v>0.03</v>
      </c>
      <c r="K140" s="56">
        <v>27.85</v>
      </c>
      <c r="L140" s="56">
        <v>80929.58</v>
      </c>
    </row>
    <row r="141" ht="15" customHeight="1" hidden="1"/>
    <row r="142" ht="0.75" customHeight="1"/>
    <row r="143" ht="1.5" customHeight="1"/>
    <row r="144" spans="1:12" ht="11.25" customHeight="1">
      <c r="A144" s="53">
        <v>33</v>
      </c>
      <c r="B144" s="54" t="s">
        <v>174</v>
      </c>
      <c r="C144" s="55" t="s">
        <v>175</v>
      </c>
      <c r="D144" s="56">
        <v>393830</v>
      </c>
      <c r="E144" s="56">
        <v>393830</v>
      </c>
      <c r="F144" s="56">
        <v>29334.350000000002</v>
      </c>
      <c r="G144" s="56">
        <v>116799.3</v>
      </c>
      <c r="H144" s="56">
        <v>56774.65</v>
      </c>
      <c r="I144" s="56">
        <v>92776.72</v>
      </c>
      <c r="J144" s="56">
        <v>0.1</v>
      </c>
      <c r="K144" s="56">
        <v>23.56</v>
      </c>
      <c r="L144" s="56">
        <v>301053.28</v>
      </c>
    </row>
    <row r="145" ht="15" customHeight="1" hidden="1"/>
    <row r="146" ht="0.75" customHeight="1"/>
    <row r="147" ht="1.5" customHeight="1"/>
    <row r="148" spans="1:12" ht="11.25" customHeight="1">
      <c r="A148" s="48">
        <v>34</v>
      </c>
      <c r="B148" s="52" t="s">
        <v>176</v>
      </c>
      <c r="C148" s="49" t="s">
        <v>177</v>
      </c>
      <c r="D148" s="51">
        <v>3000</v>
      </c>
      <c r="E148" s="51">
        <v>3000</v>
      </c>
      <c r="F148" s="51">
        <v>0</v>
      </c>
      <c r="G148" s="51">
        <v>0</v>
      </c>
      <c r="H148" s="51">
        <v>0</v>
      </c>
      <c r="I148" s="51">
        <v>0</v>
      </c>
      <c r="J148" s="51">
        <v>0</v>
      </c>
      <c r="K148" s="51">
        <v>0</v>
      </c>
      <c r="L148" s="51">
        <v>3000</v>
      </c>
    </row>
    <row r="149" ht="15" customHeight="1" hidden="1"/>
    <row r="150" ht="0.75" customHeight="1"/>
    <row r="151" ht="1.5" customHeight="1"/>
    <row r="152" spans="1:12" ht="11.25" customHeight="1">
      <c r="A152" s="53">
        <v>35</v>
      </c>
      <c r="B152" s="54" t="s">
        <v>178</v>
      </c>
      <c r="C152" s="55" t="s">
        <v>179</v>
      </c>
      <c r="D152" s="56">
        <v>3000</v>
      </c>
      <c r="E152" s="56">
        <v>3000</v>
      </c>
      <c r="F152" s="56">
        <v>0</v>
      </c>
      <c r="G152" s="56">
        <v>0</v>
      </c>
      <c r="H152" s="56">
        <v>0</v>
      </c>
      <c r="I152" s="56">
        <v>0</v>
      </c>
      <c r="J152" s="56">
        <v>0</v>
      </c>
      <c r="K152" s="56">
        <v>0</v>
      </c>
      <c r="L152" s="56">
        <v>3000</v>
      </c>
    </row>
    <row r="153" ht="15" customHeight="1" hidden="1"/>
    <row r="154" ht="0.75" customHeight="1"/>
    <row r="155" spans="1:12" ht="11.25" customHeight="1">
      <c r="A155" s="48">
        <v>36</v>
      </c>
      <c r="B155" s="52" t="s">
        <v>180</v>
      </c>
      <c r="C155" s="49" t="s">
        <v>181</v>
      </c>
      <c r="D155" s="51">
        <v>66929034</v>
      </c>
      <c r="E155" s="51">
        <v>68885834.36</v>
      </c>
      <c r="F155" s="51">
        <v>8818377.36</v>
      </c>
      <c r="G155" s="51">
        <v>33190374.650000002</v>
      </c>
      <c r="H155" s="51">
        <v>11527877.91</v>
      </c>
      <c r="I155" s="51">
        <v>29990756.93</v>
      </c>
      <c r="J155" s="51">
        <v>32.18</v>
      </c>
      <c r="K155" s="51">
        <v>43.54</v>
      </c>
      <c r="L155" s="51">
        <v>38895077.43</v>
      </c>
    </row>
    <row r="156" ht="15" customHeight="1" hidden="1"/>
    <row r="157" ht="0.75" customHeight="1"/>
    <row r="158" ht="1.5" customHeight="1"/>
    <row r="159" spans="1:12" ht="11.25" customHeight="1">
      <c r="A159" s="53">
        <v>37</v>
      </c>
      <c r="B159" s="54" t="s">
        <v>182</v>
      </c>
      <c r="C159" s="55" t="s">
        <v>163</v>
      </c>
      <c r="D159" s="56">
        <v>6019274</v>
      </c>
      <c r="E159" s="56">
        <v>6119274</v>
      </c>
      <c r="F159" s="56">
        <v>906749.6900000001</v>
      </c>
      <c r="G159" s="56">
        <v>4009841.3000000003</v>
      </c>
      <c r="H159" s="56">
        <v>998990.16</v>
      </c>
      <c r="I159" s="56">
        <v>3746800.15</v>
      </c>
      <c r="J159" s="56">
        <v>4.0200000000000005</v>
      </c>
      <c r="K159" s="56">
        <v>61.230000000000004</v>
      </c>
      <c r="L159" s="56">
        <v>2372473.85</v>
      </c>
    </row>
    <row r="160" ht="15" customHeight="1" hidden="1"/>
    <row r="161" ht="0.75" customHeight="1"/>
    <row r="162" ht="1.5" customHeight="1"/>
    <row r="163" spans="1:12" ht="11.25" customHeight="1">
      <c r="A163" s="53">
        <v>38</v>
      </c>
      <c r="B163" s="54" t="s">
        <v>183</v>
      </c>
      <c r="C163" s="55" t="s">
        <v>184</v>
      </c>
      <c r="D163" s="56">
        <v>10214950</v>
      </c>
      <c r="E163" s="56">
        <v>10214950</v>
      </c>
      <c r="F163" s="56">
        <v>1983861.6</v>
      </c>
      <c r="G163" s="56">
        <v>5536154.7</v>
      </c>
      <c r="H163" s="56">
        <v>1906031.43</v>
      </c>
      <c r="I163" s="56">
        <v>4076387.2</v>
      </c>
      <c r="J163" s="56">
        <v>4.37</v>
      </c>
      <c r="K163" s="56">
        <v>39.910000000000004</v>
      </c>
      <c r="L163" s="56">
        <v>6138562.8</v>
      </c>
    </row>
    <row r="164" ht="15" customHeight="1" hidden="1"/>
    <row r="165" ht="0.75" customHeight="1"/>
    <row r="166" ht="1.5" customHeight="1"/>
    <row r="167" spans="1:12" ht="11.25" customHeight="1">
      <c r="A167" s="53">
        <v>39</v>
      </c>
      <c r="B167" s="54" t="s">
        <v>185</v>
      </c>
      <c r="C167" s="55" t="s">
        <v>186</v>
      </c>
      <c r="D167" s="56">
        <v>35617351</v>
      </c>
      <c r="E167" s="56">
        <v>35617351</v>
      </c>
      <c r="F167" s="56">
        <v>3973134.87</v>
      </c>
      <c r="G167" s="56">
        <v>16359266.23</v>
      </c>
      <c r="H167" s="56">
        <v>6157640.47</v>
      </c>
      <c r="I167" s="56">
        <v>15126534.15</v>
      </c>
      <c r="J167" s="56">
        <v>16.23</v>
      </c>
      <c r="K167" s="56">
        <v>42.47</v>
      </c>
      <c r="L167" s="56">
        <v>20490816.85</v>
      </c>
    </row>
    <row r="168" ht="15" customHeight="1" hidden="1"/>
    <row r="169" ht="0.75" customHeight="1"/>
    <row r="170" ht="1.5" customHeight="1"/>
    <row r="171" spans="1:12" ht="11.25" customHeight="1">
      <c r="A171" s="53">
        <v>40</v>
      </c>
      <c r="B171" s="54" t="s">
        <v>187</v>
      </c>
      <c r="C171" s="55" t="s">
        <v>135</v>
      </c>
      <c r="D171" s="56">
        <v>1131000</v>
      </c>
      <c r="E171" s="56">
        <v>1131000</v>
      </c>
      <c r="F171" s="56">
        <v>201917.97</v>
      </c>
      <c r="G171" s="56">
        <v>629839.5700000001</v>
      </c>
      <c r="H171" s="56">
        <v>190356.66</v>
      </c>
      <c r="I171" s="56">
        <v>504954.19</v>
      </c>
      <c r="J171" s="56">
        <v>0.54</v>
      </c>
      <c r="K171" s="56">
        <v>44.65</v>
      </c>
      <c r="L171" s="56">
        <v>626045.81</v>
      </c>
    </row>
    <row r="172" ht="15" customHeight="1" hidden="1"/>
    <row r="173" ht="0.75" customHeight="1"/>
    <row r="174" ht="1.5" customHeight="1"/>
    <row r="175" spans="1:12" ht="11.25" customHeight="1">
      <c r="A175" s="53">
        <v>41</v>
      </c>
      <c r="B175" s="54" t="s">
        <v>188</v>
      </c>
      <c r="C175" s="55" t="s">
        <v>189</v>
      </c>
      <c r="D175" s="56">
        <v>723000</v>
      </c>
      <c r="E175" s="56">
        <v>723000</v>
      </c>
      <c r="F175" s="56">
        <v>-52760.47</v>
      </c>
      <c r="G175" s="56">
        <v>655040.53</v>
      </c>
      <c r="H175" s="56">
        <v>311785.48</v>
      </c>
      <c r="I175" s="56">
        <v>650694.53</v>
      </c>
      <c r="J175" s="56">
        <v>0.7000000000000001</v>
      </c>
      <c r="K175" s="56">
        <v>90</v>
      </c>
      <c r="L175" s="56">
        <v>72305.47</v>
      </c>
    </row>
    <row r="176" ht="15" customHeight="1" hidden="1"/>
    <row r="177" ht="0.75" customHeight="1"/>
    <row r="178" ht="1.5" customHeight="1"/>
    <row r="179" spans="1:12" ht="11.25" customHeight="1">
      <c r="A179" s="53">
        <v>42</v>
      </c>
      <c r="B179" s="54" t="s">
        <v>190</v>
      </c>
      <c r="C179" s="55" t="s">
        <v>191</v>
      </c>
      <c r="D179" s="56">
        <v>13179959</v>
      </c>
      <c r="E179" s="56">
        <v>15036759.36</v>
      </c>
      <c r="F179" s="56">
        <v>1805473.7</v>
      </c>
      <c r="G179" s="56">
        <v>5970132.32</v>
      </c>
      <c r="H179" s="56">
        <v>1954473.71</v>
      </c>
      <c r="I179" s="56">
        <v>5859586.71</v>
      </c>
      <c r="J179" s="56">
        <v>6.29</v>
      </c>
      <c r="K179" s="56">
        <v>38.97</v>
      </c>
      <c r="L179" s="56">
        <v>9177172.65</v>
      </c>
    </row>
    <row r="180" ht="15" customHeight="1" hidden="1"/>
    <row r="181" ht="0.75" customHeight="1"/>
    <row r="182" ht="1.5" customHeight="1"/>
    <row r="183" spans="1:12" ht="11.25" customHeight="1">
      <c r="A183" s="53">
        <v>43</v>
      </c>
      <c r="B183" s="54" t="s">
        <v>192</v>
      </c>
      <c r="C183" s="55" t="s">
        <v>193</v>
      </c>
      <c r="D183" s="56">
        <v>2000</v>
      </c>
      <c r="E183" s="56">
        <v>2000</v>
      </c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56">
        <v>0</v>
      </c>
      <c r="L183" s="56">
        <v>2000</v>
      </c>
    </row>
    <row r="184" ht="15" customHeight="1" hidden="1"/>
    <row r="185" ht="0.75" customHeight="1"/>
    <row r="186" ht="1.5" customHeight="1"/>
    <row r="187" spans="1:12" ht="11.25" customHeight="1">
      <c r="A187" s="53">
        <v>44</v>
      </c>
      <c r="B187" s="54" t="s">
        <v>194</v>
      </c>
      <c r="C187" s="55" t="s">
        <v>195</v>
      </c>
      <c r="D187" s="56">
        <v>32500</v>
      </c>
      <c r="E187" s="56">
        <v>32500</v>
      </c>
      <c r="F187" s="56">
        <v>0</v>
      </c>
      <c r="G187" s="56">
        <v>30100</v>
      </c>
      <c r="H187" s="56">
        <v>8600</v>
      </c>
      <c r="I187" s="56">
        <v>25800</v>
      </c>
      <c r="J187" s="56">
        <v>0.03</v>
      </c>
      <c r="K187" s="56">
        <v>79.38</v>
      </c>
      <c r="L187" s="56">
        <v>6700</v>
      </c>
    </row>
    <row r="188" ht="15" customHeight="1" hidden="1"/>
    <row r="189" ht="0.75" customHeight="1"/>
    <row r="190" ht="1.5" customHeight="1"/>
    <row r="191" spans="1:12" ht="11.25" customHeight="1">
      <c r="A191" s="53">
        <v>45</v>
      </c>
      <c r="B191" s="54" t="s">
        <v>196</v>
      </c>
      <c r="C191" s="55" t="s">
        <v>197</v>
      </c>
      <c r="D191" s="56">
        <v>9000</v>
      </c>
      <c r="E191" s="56">
        <v>9000</v>
      </c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56">
        <v>0</v>
      </c>
      <c r="L191" s="56">
        <v>9000</v>
      </c>
    </row>
    <row r="192" ht="15" customHeight="1" hidden="1"/>
    <row r="193" ht="0.75" customHeight="1"/>
    <row r="194" ht="1.5" customHeight="1"/>
    <row r="195" spans="1:12" ht="11.25" customHeight="1">
      <c r="A195" s="48">
        <v>46</v>
      </c>
      <c r="B195" s="52" t="s">
        <v>198</v>
      </c>
      <c r="C195" s="49" t="s">
        <v>199</v>
      </c>
      <c r="D195" s="51">
        <v>824800</v>
      </c>
      <c r="E195" s="51">
        <v>824800</v>
      </c>
      <c r="F195" s="51">
        <v>115864.79000000001</v>
      </c>
      <c r="G195" s="51">
        <v>434418.09</v>
      </c>
      <c r="H195" s="51">
        <v>73339.24</v>
      </c>
      <c r="I195" s="51">
        <v>379629.19</v>
      </c>
      <c r="J195" s="51">
        <v>0.41000000000000003</v>
      </c>
      <c r="K195" s="51">
        <v>46.03</v>
      </c>
      <c r="L195" s="51">
        <v>445170.81</v>
      </c>
    </row>
    <row r="196" ht="15" customHeight="1" hidden="1"/>
    <row r="197" ht="0.75" customHeight="1"/>
    <row r="198" ht="1.5" customHeight="1"/>
    <row r="199" spans="1:12" ht="11.25" customHeight="1">
      <c r="A199" s="53">
        <v>47</v>
      </c>
      <c r="B199" s="54" t="s">
        <v>200</v>
      </c>
      <c r="C199" s="55" t="s">
        <v>201</v>
      </c>
      <c r="D199" s="56">
        <v>16000</v>
      </c>
      <c r="E199" s="56">
        <v>16000</v>
      </c>
      <c r="F199" s="56">
        <v>0</v>
      </c>
      <c r="G199" s="56">
        <v>0</v>
      </c>
      <c r="H199" s="56">
        <v>0</v>
      </c>
      <c r="I199" s="56">
        <v>0</v>
      </c>
      <c r="J199" s="56">
        <v>0</v>
      </c>
      <c r="K199" s="56">
        <v>0</v>
      </c>
      <c r="L199" s="56">
        <v>16000</v>
      </c>
    </row>
    <row r="200" ht="15" customHeight="1" hidden="1"/>
    <row r="201" ht="0.75" customHeight="1"/>
    <row r="202" ht="1.5" customHeight="1"/>
    <row r="203" spans="1:12" ht="11.25" customHeight="1">
      <c r="A203" s="53">
        <v>48</v>
      </c>
      <c r="B203" s="54" t="s">
        <v>202</v>
      </c>
      <c r="C203" s="55" t="s">
        <v>203</v>
      </c>
      <c r="D203" s="56">
        <v>808800</v>
      </c>
      <c r="E203" s="56">
        <v>808800</v>
      </c>
      <c r="F203" s="56">
        <v>115864.79000000001</v>
      </c>
      <c r="G203" s="56">
        <v>434418.09</v>
      </c>
      <c r="H203" s="56">
        <v>73339.24</v>
      </c>
      <c r="I203" s="56">
        <v>379629.19</v>
      </c>
      <c r="J203" s="56">
        <v>0.41000000000000003</v>
      </c>
      <c r="K203" s="56">
        <v>46.94</v>
      </c>
      <c r="L203" s="56">
        <v>429170.81</v>
      </c>
    </row>
    <row r="204" ht="15" customHeight="1" hidden="1"/>
    <row r="205" ht="0.75" customHeight="1"/>
    <row r="206" ht="1.5" customHeight="1"/>
    <row r="207" spans="1:12" ht="11.25" customHeight="1">
      <c r="A207" s="48">
        <v>49</v>
      </c>
      <c r="B207" s="52" t="s">
        <v>204</v>
      </c>
      <c r="C207" s="49" t="s">
        <v>205</v>
      </c>
      <c r="D207" s="51">
        <v>11588590</v>
      </c>
      <c r="E207" s="51">
        <v>15565275.290000001</v>
      </c>
      <c r="F207" s="51">
        <v>5651050.07</v>
      </c>
      <c r="G207" s="51">
        <v>13649595.51</v>
      </c>
      <c r="H207" s="51">
        <v>2182410.5300000003</v>
      </c>
      <c r="I207" s="51">
        <v>6265719.42</v>
      </c>
      <c r="J207" s="51">
        <v>6.72</v>
      </c>
      <c r="K207" s="51">
        <v>40.25</v>
      </c>
      <c r="L207" s="51">
        <v>9299555.870000001</v>
      </c>
    </row>
    <row r="208" ht="15" customHeight="1" hidden="1"/>
    <row r="209" ht="0.75" customHeight="1"/>
    <row r="210" ht="1.5" customHeight="1"/>
    <row r="211" spans="1:12" ht="11.25" customHeight="1">
      <c r="A211" s="53">
        <v>50</v>
      </c>
      <c r="B211" s="54" t="s">
        <v>206</v>
      </c>
      <c r="C211" s="55" t="s">
        <v>207</v>
      </c>
      <c r="D211" s="56">
        <v>6315640</v>
      </c>
      <c r="E211" s="56">
        <v>9281554.3</v>
      </c>
      <c r="F211" s="56">
        <v>4476113.67</v>
      </c>
      <c r="G211" s="56">
        <v>7704783.55</v>
      </c>
      <c r="H211" s="56">
        <v>431008.44</v>
      </c>
      <c r="I211" s="56">
        <v>1504059.37</v>
      </c>
      <c r="J211" s="56">
        <v>1.61</v>
      </c>
      <c r="K211" s="56">
        <v>16.2</v>
      </c>
      <c r="L211" s="56">
        <v>7777494.93</v>
      </c>
    </row>
    <row r="212" ht="15" customHeight="1" hidden="1"/>
    <row r="213" ht="0.75" customHeight="1"/>
    <row r="214" ht="1.5" customHeight="1"/>
    <row r="215" spans="1:12" ht="11.25" customHeight="1">
      <c r="A215" s="53">
        <v>51</v>
      </c>
      <c r="B215" s="54" t="s">
        <v>208</v>
      </c>
      <c r="C215" s="55" t="s">
        <v>209</v>
      </c>
      <c r="D215" s="56">
        <v>5272950</v>
      </c>
      <c r="E215" s="56">
        <v>6283720.99</v>
      </c>
      <c r="F215" s="56">
        <v>1174936.4000000001</v>
      </c>
      <c r="G215" s="56">
        <v>5944811.96</v>
      </c>
      <c r="H215" s="56">
        <v>1751402.09</v>
      </c>
      <c r="I215" s="56">
        <v>4761660.05</v>
      </c>
      <c r="J215" s="56">
        <v>5.11</v>
      </c>
      <c r="K215" s="56">
        <v>75.78</v>
      </c>
      <c r="L215" s="56">
        <v>1522060.94</v>
      </c>
    </row>
    <row r="216" ht="15" customHeight="1" hidden="1"/>
    <row r="217" ht="0.75" customHeight="1"/>
    <row r="218" ht="1.5" customHeight="1"/>
    <row r="219" spans="1:12" ht="11.25" customHeight="1">
      <c r="A219" s="48">
        <v>52</v>
      </c>
      <c r="B219" s="52" t="s">
        <v>210</v>
      </c>
      <c r="C219" s="49" t="s">
        <v>211</v>
      </c>
      <c r="D219" s="51">
        <v>47000</v>
      </c>
      <c r="E219" s="51">
        <v>47000</v>
      </c>
      <c r="F219" s="51">
        <v>0</v>
      </c>
      <c r="G219" s="51">
        <v>0</v>
      </c>
      <c r="H219" s="51">
        <v>0</v>
      </c>
      <c r="I219" s="51">
        <v>0</v>
      </c>
      <c r="J219" s="51">
        <v>0</v>
      </c>
      <c r="K219" s="51">
        <v>0</v>
      </c>
      <c r="L219" s="51">
        <v>47000</v>
      </c>
    </row>
    <row r="220" ht="15" customHeight="1" hidden="1"/>
    <row r="221" ht="0.75" customHeight="1"/>
    <row r="222" ht="1.5" customHeight="1"/>
    <row r="223" spans="1:12" ht="11.25" customHeight="1">
      <c r="A223" s="53">
        <v>53</v>
      </c>
      <c r="B223" s="54" t="s">
        <v>212</v>
      </c>
      <c r="C223" s="55" t="s">
        <v>213</v>
      </c>
      <c r="D223" s="56">
        <v>47000</v>
      </c>
      <c r="E223" s="56">
        <v>47000</v>
      </c>
      <c r="F223" s="56">
        <v>0</v>
      </c>
      <c r="G223" s="56">
        <v>0</v>
      </c>
      <c r="H223" s="56">
        <v>0</v>
      </c>
      <c r="I223" s="56">
        <v>0</v>
      </c>
      <c r="J223" s="56">
        <v>0</v>
      </c>
      <c r="K223" s="56">
        <v>0</v>
      </c>
      <c r="L223" s="56">
        <v>47000</v>
      </c>
    </row>
    <row r="224" ht="15" customHeight="1" hidden="1"/>
    <row r="225" ht="0.75" customHeight="1"/>
    <row r="226" ht="1.5" customHeight="1"/>
    <row r="227" spans="1:12" ht="11.25" customHeight="1">
      <c r="A227" s="48">
        <v>54</v>
      </c>
      <c r="B227" s="52" t="s">
        <v>214</v>
      </c>
      <c r="C227" s="49" t="s">
        <v>215</v>
      </c>
      <c r="D227" s="51">
        <v>1000</v>
      </c>
      <c r="E227" s="51">
        <v>1000</v>
      </c>
      <c r="F227" s="51">
        <v>0</v>
      </c>
      <c r="G227" s="51">
        <v>0</v>
      </c>
      <c r="H227" s="51">
        <v>0</v>
      </c>
      <c r="I227" s="51">
        <v>0</v>
      </c>
      <c r="J227" s="51">
        <v>0</v>
      </c>
      <c r="K227" s="51">
        <v>0</v>
      </c>
      <c r="L227" s="51">
        <v>1000</v>
      </c>
    </row>
    <row r="228" ht="15" customHeight="1" hidden="1"/>
    <row r="229" ht="0.75" customHeight="1"/>
    <row r="230" ht="1.5" customHeight="1"/>
    <row r="231" spans="1:12" ht="11.25" customHeight="1">
      <c r="A231" s="53">
        <v>55</v>
      </c>
      <c r="B231" s="54" t="s">
        <v>216</v>
      </c>
      <c r="C231" s="55" t="s">
        <v>217</v>
      </c>
      <c r="D231" s="56">
        <v>1000</v>
      </c>
      <c r="E231" s="56">
        <v>1000</v>
      </c>
      <c r="F231" s="56">
        <v>0</v>
      </c>
      <c r="G231" s="56">
        <v>0</v>
      </c>
      <c r="H231" s="56">
        <v>0</v>
      </c>
      <c r="I231" s="56">
        <v>0</v>
      </c>
      <c r="J231" s="56">
        <v>0</v>
      </c>
      <c r="K231" s="56">
        <v>0</v>
      </c>
      <c r="L231" s="56">
        <v>1000</v>
      </c>
    </row>
    <row r="232" ht="15" customHeight="1" hidden="1"/>
    <row r="233" ht="0.75" customHeight="1"/>
    <row r="234" ht="1.5" customHeight="1"/>
    <row r="235" spans="1:12" ht="11.25" customHeight="1">
      <c r="A235" s="48">
        <v>56</v>
      </c>
      <c r="B235" s="52" t="s">
        <v>218</v>
      </c>
      <c r="C235" s="49" t="s">
        <v>219</v>
      </c>
      <c r="D235" s="51">
        <v>370000</v>
      </c>
      <c r="E235" s="51">
        <v>370000</v>
      </c>
      <c r="F235" s="51">
        <v>8592.18</v>
      </c>
      <c r="G235" s="51">
        <v>97204.09</v>
      </c>
      <c r="H235" s="51">
        <v>27558.850000000002</v>
      </c>
      <c r="I235" s="51">
        <v>76682.2</v>
      </c>
      <c r="J235" s="51">
        <v>0.08</v>
      </c>
      <c r="K235" s="51">
        <v>20.72</v>
      </c>
      <c r="L235" s="51">
        <v>293317.8</v>
      </c>
    </row>
    <row r="236" ht="15" customHeight="1" hidden="1"/>
    <row r="237" ht="0.75" customHeight="1"/>
    <row r="238" ht="1.5" customHeight="1"/>
    <row r="239" spans="1:12" ht="11.25" customHeight="1">
      <c r="A239" s="53">
        <v>57</v>
      </c>
      <c r="B239" s="54" t="s">
        <v>220</v>
      </c>
      <c r="C239" s="55" t="s">
        <v>119</v>
      </c>
      <c r="D239" s="56">
        <v>80000</v>
      </c>
      <c r="E239" s="56">
        <v>80000</v>
      </c>
      <c r="F239" s="56">
        <v>2073.6</v>
      </c>
      <c r="G239" s="56">
        <v>64661.16</v>
      </c>
      <c r="H239" s="56">
        <v>18139.27</v>
      </c>
      <c r="I239" s="56">
        <v>44139.270000000004</v>
      </c>
      <c r="J239" s="56">
        <v>0.05</v>
      </c>
      <c r="K239" s="56">
        <v>55.17</v>
      </c>
      <c r="L239" s="56">
        <v>35860.73</v>
      </c>
    </row>
    <row r="240" ht="15" customHeight="1" hidden="1"/>
    <row r="241" ht="0.75" customHeight="1"/>
    <row r="242" ht="1.5" customHeight="1"/>
    <row r="243" spans="1:12" ht="11.25" customHeight="1">
      <c r="A243" s="53">
        <v>58</v>
      </c>
      <c r="B243" s="54" t="s">
        <v>221</v>
      </c>
      <c r="C243" s="55" t="s">
        <v>123</v>
      </c>
      <c r="D243" s="56">
        <v>2000</v>
      </c>
      <c r="E243" s="56">
        <v>2000</v>
      </c>
      <c r="F243" s="56">
        <v>0</v>
      </c>
      <c r="G243" s="56">
        <v>0</v>
      </c>
      <c r="H243" s="56">
        <v>0</v>
      </c>
      <c r="I243" s="56">
        <v>0</v>
      </c>
      <c r="J243" s="56">
        <v>0</v>
      </c>
      <c r="K243" s="56">
        <v>0</v>
      </c>
      <c r="L243" s="56">
        <v>2000</v>
      </c>
    </row>
    <row r="244" ht="15" customHeight="1" hidden="1"/>
    <row r="245" ht="0.75" customHeight="1"/>
    <row r="246" ht="1.5" customHeight="1"/>
    <row r="247" spans="1:12" ht="11.25" customHeight="1">
      <c r="A247" s="53">
        <v>59</v>
      </c>
      <c r="B247" s="54" t="s">
        <v>222</v>
      </c>
      <c r="C247" s="55" t="s">
        <v>223</v>
      </c>
      <c r="D247" s="56">
        <v>105000</v>
      </c>
      <c r="E247" s="56">
        <v>105000</v>
      </c>
      <c r="F247" s="56">
        <v>6518.58</v>
      </c>
      <c r="G247" s="56">
        <v>32542.93</v>
      </c>
      <c r="H247" s="56">
        <v>9419.58</v>
      </c>
      <c r="I247" s="56">
        <v>32542.93</v>
      </c>
      <c r="J247" s="56">
        <v>0.03</v>
      </c>
      <c r="K247" s="56">
        <v>30.990000000000002</v>
      </c>
      <c r="L247" s="56">
        <v>72457.07</v>
      </c>
    </row>
    <row r="248" ht="15" customHeight="1" hidden="1"/>
    <row r="249" ht="0.75" customHeight="1"/>
    <row r="250" ht="1.5" customHeight="1"/>
    <row r="251" spans="1:12" ht="11.25" customHeight="1">
      <c r="A251" s="53">
        <v>60</v>
      </c>
      <c r="B251" s="54" t="s">
        <v>224</v>
      </c>
      <c r="C251" s="55" t="s">
        <v>225</v>
      </c>
      <c r="D251" s="56">
        <v>9000</v>
      </c>
      <c r="E251" s="56">
        <v>9000</v>
      </c>
      <c r="F251" s="56">
        <v>0</v>
      </c>
      <c r="G251" s="56">
        <v>0</v>
      </c>
      <c r="H251" s="56">
        <v>0</v>
      </c>
      <c r="I251" s="56">
        <v>0</v>
      </c>
      <c r="J251" s="56">
        <v>0</v>
      </c>
      <c r="K251" s="56">
        <v>0</v>
      </c>
      <c r="L251" s="56">
        <v>9000</v>
      </c>
    </row>
    <row r="252" ht="15" customHeight="1" hidden="1"/>
    <row r="253" ht="0.75" customHeight="1"/>
    <row r="254" ht="1.5" customHeight="1"/>
    <row r="255" spans="1:12" ht="11.25" customHeight="1">
      <c r="A255" s="53">
        <v>61</v>
      </c>
      <c r="B255" s="54" t="s">
        <v>226</v>
      </c>
      <c r="C255" s="55" t="s">
        <v>227</v>
      </c>
      <c r="D255" s="56">
        <v>174000</v>
      </c>
      <c r="E255" s="56">
        <v>174000</v>
      </c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56">
        <v>0</v>
      </c>
      <c r="L255" s="56">
        <v>174000</v>
      </c>
    </row>
    <row r="256" ht="15" customHeight="1" hidden="1"/>
    <row r="257" ht="0.75" customHeight="1"/>
    <row r="258" ht="1.5" customHeight="1"/>
    <row r="259" spans="1:12" ht="11.25" customHeight="1">
      <c r="A259" s="48">
        <v>62</v>
      </c>
      <c r="B259" s="52" t="s">
        <v>228</v>
      </c>
      <c r="C259" s="49" t="s">
        <v>229</v>
      </c>
      <c r="D259" s="51">
        <v>174000</v>
      </c>
      <c r="E259" s="51">
        <v>174000</v>
      </c>
      <c r="F259" s="51">
        <v>7620.38</v>
      </c>
      <c r="G259" s="51">
        <v>17916.86</v>
      </c>
      <c r="H259" s="51">
        <v>8426.95</v>
      </c>
      <c r="I259" s="51">
        <v>17757.95</v>
      </c>
      <c r="J259" s="51">
        <v>0.02</v>
      </c>
      <c r="K259" s="51">
        <v>10.21</v>
      </c>
      <c r="L259" s="51">
        <v>156242.05000000002</v>
      </c>
    </row>
    <row r="260" ht="15" customHeight="1" hidden="1"/>
    <row r="261" ht="0.75" customHeight="1"/>
    <row r="262" ht="1.5" customHeight="1"/>
    <row r="263" spans="1:12" ht="11.25" customHeight="1">
      <c r="A263" s="53">
        <v>63</v>
      </c>
      <c r="B263" s="54" t="s">
        <v>230</v>
      </c>
      <c r="C263" s="55" t="s">
        <v>155</v>
      </c>
      <c r="D263" s="56">
        <v>53000</v>
      </c>
      <c r="E263" s="56">
        <v>53000</v>
      </c>
      <c r="F263" s="56">
        <v>7620.38</v>
      </c>
      <c r="G263" s="56">
        <v>17916.86</v>
      </c>
      <c r="H263" s="56">
        <v>8426.95</v>
      </c>
      <c r="I263" s="56">
        <v>17757.95</v>
      </c>
      <c r="J263" s="56">
        <v>0.02</v>
      </c>
      <c r="K263" s="56">
        <v>33.51</v>
      </c>
      <c r="L263" s="56">
        <v>35242.05</v>
      </c>
    </row>
    <row r="264" ht="15" customHeight="1" hidden="1"/>
    <row r="265" ht="0.75" customHeight="1"/>
    <row r="266" ht="1.5" customHeight="1"/>
    <row r="267" spans="1:12" ht="11.25" customHeight="1">
      <c r="A267" s="53">
        <v>64</v>
      </c>
      <c r="B267" s="54" t="s">
        <v>231</v>
      </c>
      <c r="C267" s="55" t="s">
        <v>232</v>
      </c>
      <c r="D267" s="56">
        <v>55000</v>
      </c>
      <c r="E267" s="56">
        <v>55000</v>
      </c>
      <c r="F267" s="56">
        <v>0</v>
      </c>
      <c r="G267" s="56">
        <v>0</v>
      </c>
      <c r="H267" s="56">
        <v>0</v>
      </c>
      <c r="I267" s="56">
        <v>0</v>
      </c>
      <c r="J267" s="56">
        <v>0</v>
      </c>
      <c r="K267" s="56">
        <v>0</v>
      </c>
      <c r="L267" s="56">
        <v>55000</v>
      </c>
    </row>
    <row r="268" ht="15" customHeight="1" hidden="1"/>
    <row r="269" ht="0.75" customHeight="1"/>
    <row r="270" ht="1.5" customHeight="1"/>
    <row r="271" spans="1:12" ht="11.25" customHeight="1">
      <c r="A271" s="53">
        <v>65</v>
      </c>
      <c r="B271" s="54" t="s">
        <v>233</v>
      </c>
      <c r="C271" s="55" t="s">
        <v>234</v>
      </c>
      <c r="D271" s="56">
        <v>1000</v>
      </c>
      <c r="E271" s="56">
        <v>1000</v>
      </c>
      <c r="F271" s="56">
        <v>0</v>
      </c>
      <c r="G271" s="56">
        <v>0</v>
      </c>
      <c r="H271" s="56">
        <v>0</v>
      </c>
      <c r="I271" s="56">
        <v>0</v>
      </c>
      <c r="J271" s="56">
        <v>0</v>
      </c>
      <c r="K271" s="56">
        <v>0</v>
      </c>
      <c r="L271" s="56">
        <v>1000</v>
      </c>
    </row>
    <row r="272" ht="15" customHeight="1" hidden="1"/>
    <row r="273" ht="0.75" customHeight="1"/>
    <row r="274" ht="1.5" customHeight="1"/>
    <row r="275" spans="1:12" ht="11.25" customHeight="1">
      <c r="A275" s="53">
        <v>66</v>
      </c>
      <c r="B275" s="54" t="s">
        <v>235</v>
      </c>
      <c r="C275" s="55" t="s">
        <v>236</v>
      </c>
      <c r="D275" s="56">
        <v>64000</v>
      </c>
      <c r="E275" s="56">
        <v>64000</v>
      </c>
      <c r="F275" s="56">
        <v>0</v>
      </c>
      <c r="G275" s="56">
        <v>0</v>
      </c>
      <c r="H275" s="56">
        <v>0</v>
      </c>
      <c r="I275" s="56">
        <v>0</v>
      </c>
      <c r="J275" s="56">
        <v>0</v>
      </c>
      <c r="K275" s="56">
        <v>0</v>
      </c>
      <c r="L275" s="56">
        <v>64000</v>
      </c>
    </row>
    <row r="276" ht="15" customHeight="1" hidden="1"/>
    <row r="277" ht="0.75" customHeight="1"/>
    <row r="278" ht="1.5" customHeight="1"/>
    <row r="279" spans="1:12" ht="11.25" customHeight="1">
      <c r="A279" s="53">
        <v>67</v>
      </c>
      <c r="B279" s="54" t="s">
        <v>237</v>
      </c>
      <c r="C279" s="55" t="s">
        <v>238</v>
      </c>
      <c r="D279" s="56">
        <v>1000</v>
      </c>
      <c r="E279" s="56">
        <v>1000</v>
      </c>
      <c r="F279" s="56">
        <v>0</v>
      </c>
      <c r="G279" s="56">
        <v>0</v>
      </c>
      <c r="H279" s="56">
        <v>0</v>
      </c>
      <c r="I279" s="56">
        <v>0</v>
      </c>
      <c r="J279" s="56">
        <v>0</v>
      </c>
      <c r="K279" s="56">
        <v>0</v>
      </c>
      <c r="L279" s="56">
        <v>1000</v>
      </c>
    </row>
    <row r="280" ht="15" customHeight="1" hidden="1"/>
    <row r="281" ht="0.75" customHeight="1"/>
    <row r="282" ht="1.5" customHeight="1"/>
    <row r="283" spans="1:12" ht="11.25" customHeight="1">
      <c r="A283" s="48">
        <v>68</v>
      </c>
      <c r="B283" s="52" t="s">
        <v>239</v>
      </c>
      <c r="C283" s="49" t="s">
        <v>240</v>
      </c>
      <c r="D283" s="51">
        <v>745131</v>
      </c>
      <c r="E283" s="51">
        <v>655131</v>
      </c>
      <c r="F283" s="51">
        <v>32618.8</v>
      </c>
      <c r="G283" s="51">
        <v>56399.32</v>
      </c>
      <c r="H283" s="51">
        <v>12463.62</v>
      </c>
      <c r="I283" s="51">
        <v>25980.52</v>
      </c>
      <c r="J283" s="51">
        <v>0.03</v>
      </c>
      <c r="K283" s="51">
        <v>3.97</v>
      </c>
      <c r="L283" s="51">
        <v>629150.48</v>
      </c>
    </row>
    <row r="284" ht="15" customHeight="1" hidden="1"/>
    <row r="285" ht="0.75" customHeight="1"/>
    <row r="286" ht="1.5" customHeight="1"/>
    <row r="287" spans="1:12" ht="11.25" customHeight="1">
      <c r="A287" s="53">
        <v>69</v>
      </c>
      <c r="B287" s="54" t="s">
        <v>241</v>
      </c>
      <c r="C287" s="55" t="s">
        <v>242</v>
      </c>
      <c r="D287" s="56">
        <v>745131</v>
      </c>
      <c r="E287" s="56">
        <v>655131</v>
      </c>
      <c r="F287" s="56">
        <v>32618.8</v>
      </c>
      <c r="G287" s="56">
        <v>56399.32</v>
      </c>
      <c r="H287" s="56">
        <v>12463.62</v>
      </c>
      <c r="I287" s="56">
        <v>25980.52</v>
      </c>
      <c r="J287" s="56">
        <v>0.03</v>
      </c>
      <c r="K287" s="56">
        <v>3.97</v>
      </c>
      <c r="L287" s="56">
        <v>629150.48</v>
      </c>
    </row>
    <row r="288" ht="15" customHeight="1" hidden="1"/>
    <row r="289" ht="0.75" customHeight="1"/>
    <row r="290" ht="1.5" customHeight="1"/>
    <row r="291" spans="1:12" ht="11.25" customHeight="1">
      <c r="A291" s="48">
        <v>70</v>
      </c>
      <c r="B291" s="52" t="s">
        <v>243</v>
      </c>
      <c r="C291" s="49" t="s">
        <v>244</v>
      </c>
      <c r="D291" s="51">
        <v>465000</v>
      </c>
      <c r="E291" s="51">
        <v>265000</v>
      </c>
      <c r="F291" s="51">
        <v>19324.15</v>
      </c>
      <c r="G291" s="51">
        <v>33899.9</v>
      </c>
      <c r="H291" s="51">
        <v>19324.15</v>
      </c>
      <c r="I291" s="51">
        <v>33899.9</v>
      </c>
      <c r="J291" s="51">
        <v>0.04</v>
      </c>
      <c r="K291" s="51">
        <v>12.790000000000001</v>
      </c>
      <c r="L291" s="51">
        <v>231100.1</v>
      </c>
    </row>
    <row r="292" ht="15" customHeight="1" hidden="1"/>
    <row r="293" ht="0.75" customHeight="1"/>
    <row r="294" spans="1:12" ht="11.25" customHeight="1">
      <c r="A294" s="53">
        <v>71</v>
      </c>
      <c r="B294" s="54" t="s">
        <v>245</v>
      </c>
      <c r="C294" s="55" t="s">
        <v>246</v>
      </c>
      <c r="D294" s="56">
        <v>465000</v>
      </c>
      <c r="E294" s="56">
        <v>265000</v>
      </c>
      <c r="F294" s="56">
        <v>19324.15</v>
      </c>
      <c r="G294" s="56">
        <v>33899.9</v>
      </c>
      <c r="H294" s="56">
        <v>19324.15</v>
      </c>
      <c r="I294" s="56">
        <v>33899.9</v>
      </c>
      <c r="J294" s="56">
        <v>0.04</v>
      </c>
      <c r="K294" s="56">
        <v>12.790000000000001</v>
      </c>
      <c r="L294" s="56">
        <v>231100.1</v>
      </c>
    </row>
    <row r="295" ht="15" customHeight="1" hidden="1"/>
    <row r="296" ht="0.75" customHeight="1"/>
    <row r="297" ht="1.5" customHeight="1"/>
    <row r="298" spans="1:12" ht="11.25" customHeight="1">
      <c r="A298" s="48">
        <v>72</v>
      </c>
      <c r="B298" s="52" t="s">
        <v>247</v>
      </c>
      <c r="C298" s="49" t="s">
        <v>248</v>
      </c>
      <c r="D298" s="51">
        <v>3875250</v>
      </c>
      <c r="E298" s="51">
        <v>3925250</v>
      </c>
      <c r="F298" s="51">
        <v>358589</v>
      </c>
      <c r="G298" s="51">
        <v>3190713.97</v>
      </c>
      <c r="H298" s="51">
        <v>408593.64</v>
      </c>
      <c r="I298" s="51">
        <v>887661.72</v>
      </c>
      <c r="J298" s="51">
        <v>0.9500000000000001</v>
      </c>
      <c r="K298" s="51">
        <v>22.61</v>
      </c>
      <c r="L298" s="51">
        <v>3037588.2800000003</v>
      </c>
    </row>
    <row r="299" ht="15" customHeight="1" hidden="1"/>
    <row r="300" ht="0.75" customHeight="1"/>
    <row r="301" ht="1.5" customHeight="1"/>
    <row r="302" spans="1:12" ht="11.25" customHeight="1">
      <c r="A302" s="53">
        <v>73</v>
      </c>
      <c r="B302" s="54" t="s">
        <v>249</v>
      </c>
      <c r="C302" s="55" t="s">
        <v>119</v>
      </c>
      <c r="D302" s="56">
        <v>854250</v>
      </c>
      <c r="E302" s="56">
        <v>854250</v>
      </c>
      <c r="F302" s="56">
        <v>308044.05</v>
      </c>
      <c r="G302" s="56">
        <v>840117.79</v>
      </c>
      <c r="H302" s="56">
        <v>361175.31</v>
      </c>
      <c r="I302" s="56">
        <v>819198.39</v>
      </c>
      <c r="J302" s="56">
        <v>0.88</v>
      </c>
      <c r="K302" s="56">
        <v>95.9</v>
      </c>
      <c r="L302" s="56">
        <v>35051.61</v>
      </c>
    </row>
    <row r="303" ht="15" customHeight="1" hidden="1"/>
    <row r="304" ht="0.75" customHeight="1"/>
    <row r="305" ht="1.5" customHeight="1"/>
    <row r="306" spans="1:12" ht="11.25" customHeight="1">
      <c r="A306" s="53">
        <v>74</v>
      </c>
      <c r="B306" s="54" t="s">
        <v>250</v>
      </c>
      <c r="C306" s="55" t="s">
        <v>186</v>
      </c>
      <c r="D306" s="56">
        <v>8000</v>
      </c>
      <c r="E306" s="56">
        <v>8000</v>
      </c>
      <c r="F306" s="56">
        <v>0</v>
      </c>
      <c r="G306" s="56">
        <v>0</v>
      </c>
      <c r="H306" s="56">
        <v>0</v>
      </c>
      <c r="I306" s="56">
        <v>0</v>
      </c>
      <c r="J306" s="56">
        <v>0</v>
      </c>
      <c r="K306" s="56">
        <v>0</v>
      </c>
      <c r="L306" s="56">
        <v>8000</v>
      </c>
    </row>
    <row r="307" ht="15" customHeight="1" hidden="1"/>
    <row r="308" ht="0.75" customHeight="1"/>
    <row r="309" ht="1.5" customHeight="1"/>
    <row r="310" spans="1:12" ht="11.25" customHeight="1">
      <c r="A310" s="53">
        <v>75</v>
      </c>
      <c r="B310" s="54" t="s">
        <v>251</v>
      </c>
      <c r="C310" s="55" t="s">
        <v>252</v>
      </c>
      <c r="D310" s="56">
        <v>3013000</v>
      </c>
      <c r="E310" s="56">
        <v>3063000</v>
      </c>
      <c r="F310" s="56">
        <v>50544.950000000004</v>
      </c>
      <c r="G310" s="56">
        <v>2350596.18</v>
      </c>
      <c r="H310" s="56">
        <v>47418.33</v>
      </c>
      <c r="I310" s="56">
        <v>68463.33</v>
      </c>
      <c r="J310" s="56">
        <v>0.07</v>
      </c>
      <c r="K310" s="56">
        <v>2.24</v>
      </c>
      <c r="L310" s="56">
        <v>2994536.67</v>
      </c>
    </row>
    <row r="311" ht="15" customHeight="1" hidden="1"/>
    <row r="312" ht="0.75" customHeight="1"/>
    <row r="313" ht="1.5" customHeight="1"/>
    <row r="314" spans="1:12" ht="11.25" customHeight="1">
      <c r="A314" s="48">
        <v>76</v>
      </c>
      <c r="B314" s="52" t="s">
        <v>253</v>
      </c>
      <c r="C314" s="49" t="s">
        <v>254</v>
      </c>
      <c r="D314" s="51">
        <v>426500</v>
      </c>
      <c r="E314" s="51">
        <v>757180</v>
      </c>
      <c r="F314" s="51">
        <v>53110.74</v>
      </c>
      <c r="G314" s="51">
        <v>482456.87</v>
      </c>
      <c r="H314" s="51">
        <v>350420.96</v>
      </c>
      <c r="I314" s="51">
        <v>449473.32</v>
      </c>
      <c r="J314" s="51">
        <v>0.49</v>
      </c>
      <c r="K314" s="51">
        <v>59.36</v>
      </c>
      <c r="L314" s="51">
        <v>307706.68</v>
      </c>
    </row>
    <row r="315" ht="15" customHeight="1" hidden="1"/>
    <row r="316" ht="0.75" customHeight="1"/>
    <row r="317" ht="1.5" customHeight="1"/>
    <row r="318" spans="1:12" ht="11.25" customHeight="1">
      <c r="A318" s="53">
        <v>77</v>
      </c>
      <c r="B318" s="54" t="s">
        <v>255</v>
      </c>
      <c r="C318" s="55" t="s">
        <v>256</v>
      </c>
      <c r="D318" s="56">
        <v>127500</v>
      </c>
      <c r="E318" s="56">
        <v>127500</v>
      </c>
      <c r="F318" s="56">
        <v>14454.73</v>
      </c>
      <c r="G318" s="56">
        <v>46117.270000000004</v>
      </c>
      <c r="H318" s="56">
        <v>7450.87</v>
      </c>
      <c r="I318" s="56">
        <v>24813.41</v>
      </c>
      <c r="J318" s="56">
        <v>0.03</v>
      </c>
      <c r="K318" s="56">
        <v>19.46</v>
      </c>
      <c r="L318" s="56">
        <v>102686.59</v>
      </c>
    </row>
    <row r="319" ht="15" customHeight="1" hidden="1"/>
    <row r="320" ht="0.75" customHeight="1"/>
    <row r="321" ht="1.5" customHeight="1"/>
    <row r="322" spans="1:12" ht="11.25" customHeight="1">
      <c r="A322" s="53">
        <v>78</v>
      </c>
      <c r="B322" s="54" t="s">
        <v>257</v>
      </c>
      <c r="C322" s="55" t="s">
        <v>258</v>
      </c>
      <c r="D322" s="56">
        <v>299000</v>
      </c>
      <c r="E322" s="56">
        <v>629680</v>
      </c>
      <c r="F322" s="56">
        <v>38656.01</v>
      </c>
      <c r="G322" s="56">
        <v>436339.60000000003</v>
      </c>
      <c r="H322" s="56">
        <v>342970.09</v>
      </c>
      <c r="I322" s="56">
        <v>424659.91000000003</v>
      </c>
      <c r="J322" s="56">
        <v>0.46</v>
      </c>
      <c r="K322" s="56">
        <v>67.44</v>
      </c>
      <c r="L322" s="56">
        <v>205020.09</v>
      </c>
    </row>
    <row r="323" ht="15" customHeight="1" hidden="1"/>
    <row r="324" ht="0.75" customHeight="1"/>
    <row r="325" ht="1.5" customHeight="1"/>
    <row r="326" spans="1:12" ht="11.25" customHeight="1">
      <c r="A326" s="48">
        <v>79</v>
      </c>
      <c r="B326" s="52" t="s">
        <v>259</v>
      </c>
      <c r="C326" s="49" t="s">
        <v>260</v>
      </c>
      <c r="D326" s="51">
        <v>4540000</v>
      </c>
      <c r="E326" s="51">
        <v>4540000</v>
      </c>
      <c r="F326" s="51">
        <v>886777.28</v>
      </c>
      <c r="G326" s="51">
        <v>2567387.7800000003</v>
      </c>
      <c r="H326" s="51">
        <v>886777.28</v>
      </c>
      <c r="I326" s="51">
        <v>2567387.7800000003</v>
      </c>
      <c r="J326" s="51">
        <v>2.7600000000000002</v>
      </c>
      <c r="K326" s="51">
        <v>56.550000000000004</v>
      </c>
      <c r="L326" s="51">
        <v>1972612.22</v>
      </c>
    </row>
    <row r="327" ht="15" customHeight="1" hidden="1"/>
    <row r="328" ht="0.75" customHeight="1"/>
    <row r="329" ht="1.5" customHeight="1"/>
    <row r="330" spans="1:12" ht="11.25" customHeight="1">
      <c r="A330" s="53">
        <v>80</v>
      </c>
      <c r="B330" s="54" t="s">
        <v>261</v>
      </c>
      <c r="C330" s="55" t="s">
        <v>128</v>
      </c>
      <c r="D330" s="56">
        <v>1800000</v>
      </c>
      <c r="E330" s="56">
        <v>1800000</v>
      </c>
      <c r="F330" s="56">
        <v>474813.78</v>
      </c>
      <c r="G330" s="56">
        <v>1222819.52</v>
      </c>
      <c r="H330" s="56">
        <v>474813.78</v>
      </c>
      <c r="I330" s="56">
        <v>1222819.52</v>
      </c>
      <c r="J330" s="56">
        <v>1.31</v>
      </c>
      <c r="K330" s="56">
        <v>67.93</v>
      </c>
      <c r="L330" s="56">
        <v>577180.48</v>
      </c>
    </row>
    <row r="331" ht="15" customHeight="1" hidden="1"/>
    <row r="332" ht="0.75" customHeight="1"/>
    <row r="333" ht="1.5" customHeight="1"/>
    <row r="334" spans="1:12" ht="11.25" customHeight="1">
      <c r="A334" s="53">
        <v>81</v>
      </c>
      <c r="B334" s="54" t="s">
        <v>262</v>
      </c>
      <c r="C334" s="55" t="s">
        <v>263</v>
      </c>
      <c r="D334" s="56">
        <v>1540000</v>
      </c>
      <c r="E334" s="56">
        <v>1540000</v>
      </c>
      <c r="F334" s="56">
        <v>173757.05000000002</v>
      </c>
      <c r="G334" s="56">
        <v>639769.35</v>
      </c>
      <c r="H334" s="56">
        <v>173757.05000000002</v>
      </c>
      <c r="I334" s="56">
        <v>639769.35</v>
      </c>
      <c r="J334" s="56">
        <v>0.6900000000000001</v>
      </c>
      <c r="K334" s="56">
        <v>41.54</v>
      </c>
      <c r="L334" s="56">
        <v>900230.65</v>
      </c>
    </row>
    <row r="335" ht="15" customHeight="1" hidden="1"/>
    <row r="336" ht="0.75" customHeight="1"/>
    <row r="337" ht="1.5" customHeight="1"/>
    <row r="338" spans="1:12" ht="11.25" customHeight="1">
      <c r="A338" s="53">
        <v>82</v>
      </c>
      <c r="B338" s="54" t="s">
        <v>264</v>
      </c>
      <c r="C338" s="55" t="s">
        <v>265</v>
      </c>
      <c r="D338" s="56">
        <v>1200000</v>
      </c>
      <c r="E338" s="56">
        <v>1200000</v>
      </c>
      <c r="F338" s="56">
        <v>238206.45</v>
      </c>
      <c r="G338" s="56">
        <v>704798.91</v>
      </c>
      <c r="H338" s="56">
        <v>238206.45</v>
      </c>
      <c r="I338" s="56">
        <v>704798.91</v>
      </c>
      <c r="J338" s="56">
        <v>0.76</v>
      </c>
      <c r="K338" s="56">
        <v>58.730000000000004</v>
      </c>
      <c r="L338" s="56">
        <v>495201.09</v>
      </c>
    </row>
    <row r="339" ht="15" customHeight="1" hidden="1"/>
    <row r="340" ht="0.75" customHeight="1"/>
    <row r="341" ht="1.5" customHeight="1"/>
    <row r="342" spans="1:12" ht="11.25" customHeight="1">
      <c r="A342" s="48">
        <v>83</v>
      </c>
      <c r="B342" s="88" t="s">
        <v>266</v>
      </c>
      <c r="C342" s="88"/>
      <c r="D342" s="51">
        <v>17469000</v>
      </c>
      <c r="E342" s="51">
        <v>17469000</v>
      </c>
      <c r="F342" s="51">
        <v>0</v>
      </c>
      <c r="G342" s="51">
        <v>0</v>
      </c>
      <c r="H342" s="51">
        <v>0</v>
      </c>
      <c r="I342" s="51">
        <v>0</v>
      </c>
      <c r="J342" s="51">
        <v>0</v>
      </c>
      <c r="K342" s="51">
        <v>0</v>
      </c>
      <c r="L342" s="51">
        <v>17469000</v>
      </c>
    </row>
    <row r="343" ht="15" customHeight="1" hidden="1"/>
    <row r="344" ht="0.75" customHeight="1"/>
    <row r="345" ht="1.5" customHeight="1"/>
    <row r="346" spans="1:12" ht="11.25" customHeight="1">
      <c r="A346" s="48">
        <v>84</v>
      </c>
      <c r="B346" s="88" t="s">
        <v>267</v>
      </c>
      <c r="C346" s="88"/>
      <c r="D346" s="51">
        <v>0</v>
      </c>
      <c r="E346" s="51">
        <v>0</v>
      </c>
      <c r="F346" s="51">
        <v>0</v>
      </c>
      <c r="G346" s="51">
        <v>0</v>
      </c>
      <c r="H346" s="51">
        <v>0</v>
      </c>
      <c r="I346" s="51">
        <v>0</v>
      </c>
      <c r="J346" s="51">
        <v>0</v>
      </c>
      <c r="K346" s="51">
        <v>0</v>
      </c>
      <c r="L346" s="51">
        <v>0</v>
      </c>
    </row>
    <row r="347" ht="15" customHeight="1" hidden="1"/>
    <row r="348" ht="0.75" customHeight="1"/>
    <row r="349" ht="1.5" customHeight="1"/>
    <row r="350" spans="1:12" ht="11.25" customHeight="1">
      <c r="A350" s="48">
        <v>85</v>
      </c>
      <c r="B350" s="88" t="s">
        <v>268</v>
      </c>
      <c r="C350" s="88"/>
      <c r="D350" s="51">
        <v>10187555</v>
      </c>
      <c r="E350" s="51">
        <v>10187555</v>
      </c>
      <c r="F350" s="51">
        <v>1727764.82</v>
      </c>
      <c r="G350" s="51">
        <v>4908535.59</v>
      </c>
      <c r="H350" s="51">
        <v>1727439.96</v>
      </c>
      <c r="I350" s="51">
        <v>4903597.24</v>
      </c>
      <c r="J350" s="51">
        <v>100</v>
      </c>
      <c r="K350" s="51">
        <v>48.13</v>
      </c>
      <c r="L350" s="51">
        <v>5283957.76</v>
      </c>
    </row>
    <row r="351" ht="15" customHeight="1" hidden="1"/>
    <row r="352" ht="0.75" customHeight="1"/>
    <row r="353" ht="1.5" customHeight="1"/>
    <row r="354" spans="1:12" ht="11.25" customHeight="1">
      <c r="A354" s="53">
        <v>86</v>
      </c>
      <c r="B354" s="54" t="s">
        <v>114</v>
      </c>
      <c r="C354" s="55" t="s">
        <v>115</v>
      </c>
      <c r="D354" s="56">
        <v>400000</v>
      </c>
      <c r="E354" s="56">
        <v>400000</v>
      </c>
      <c r="F354" s="56">
        <v>48200.72</v>
      </c>
      <c r="G354" s="56">
        <v>141199.04</v>
      </c>
      <c r="H354" s="56">
        <v>48200.72</v>
      </c>
      <c r="I354" s="56">
        <v>141199.04</v>
      </c>
      <c r="J354" s="56">
        <v>2.88</v>
      </c>
      <c r="K354" s="56">
        <v>35.300000000000004</v>
      </c>
      <c r="L354" s="56">
        <v>258800.96</v>
      </c>
    </row>
    <row r="355" ht="15" customHeight="1" hidden="1"/>
    <row r="356" ht="0.75" customHeight="1"/>
    <row r="357" ht="1.5" customHeight="1"/>
    <row r="358" spans="1:12" ht="11.25" customHeight="1">
      <c r="A358" s="53">
        <v>87</v>
      </c>
      <c r="B358" s="54" t="s">
        <v>124</v>
      </c>
      <c r="C358" s="55" t="s">
        <v>125</v>
      </c>
      <c r="D358" s="56">
        <v>3086795</v>
      </c>
      <c r="E358" s="56">
        <v>3086795</v>
      </c>
      <c r="F358" s="56">
        <v>508234.42</v>
      </c>
      <c r="G358" s="56">
        <v>1448833.83</v>
      </c>
      <c r="H358" s="56">
        <v>508234.42</v>
      </c>
      <c r="I358" s="56">
        <v>1448833.83</v>
      </c>
      <c r="J358" s="56">
        <v>29.55</v>
      </c>
      <c r="K358" s="56">
        <v>46.94</v>
      </c>
      <c r="L358" s="56">
        <v>1637961.17</v>
      </c>
    </row>
    <row r="359" ht="15" customHeight="1" hidden="1"/>
    <row r="360" ht="0.75" customHeight="1"/>
    <row r="361" ht="1.5" customHeight="1"/>
    <row r="362" spans="1:12" ht="11.25" customHeight="1">
      <c r="A362" s="53">
        <v>88</v>
      </c>
      <c r="B362" s="54" t="s">
        <v>156</v>
      </c>
      <c r="C362" s="55" t="s">
        <v>157</v>
      </c>
      <c r="D362" s="56">
        <v>20000</v>
      </c>
      <c r="E362" s="56">
        <v>20000</v>
      </c>
      <c r="F362" s="56">
        <v>0</v>
      </c>
      <c r="G362" s="56">
        <v>0</v>
      </c>
      <c r="H362" s="56">
        <v>0</v>
      </c>
      <c r="I362" s="56">
        <v>0</v>
      </c>
      <c r="J362" s="56">
        <v>0</v>
      </c>
      <c r="K362" s="56">
        <v>0</v>
      </c>
      <c r="L362" s="56">
        <v>20000</v>
      </c>
    </row>
    <row r="363" ht="15" customHeight="1" hidden="1"/>
    <row r="364" ht="0.75" customHeight="1"/>
    <row r="365" ht="1.5" customHeight="1"/>
    <row r="366" spans="1:12" ht="11.25" customHeight="1">
      <c r="A366" s="53">
        <v>89</v>
      </c>
      <c r="B366" s="54" t="s">
        <v>160</v>
      </c>
      <c r="C366" s="55" t="s">
        <v>161</v>
      </c>
      <c r="D366" s="56">
        <v>2738660</v>
      </c>
      <c r="E366" s="56">
        <v>2738660</v>
      </c>
      <c r="F366" s="56">
        <v>477113.92</v>
      </c>
      <c r="G366" s="56">
        <v>1338688.47</v>
      </c>
      <c r="H366" s="56">
        <v>477113.92</v>
      </c>
      <c r="I366" s="56">
        <v>1338688.47</v>
      </c>
      <c r="J366" s="56">
        <v>27.3</v>
      </c>
      <c r="K366" s="56">
        <v>48.88</v>
      </c>
      <c r="L366" s="56">
        <v>1399971.53</v>
      </c>
    </row>
    <row r="367" ht="15" customHeight="1" hidden="1"/>
    <row r="368" ht="0.75" customHeight="1"/>
    <row r="369" ht="1.5" customHeight="1"/>
    <row r="370" spans="1:12" ht="11.25" customHeight="1">
      <c r="A370" s="48">
        <v>90</v>
      </c>
      <c r="B370" s="52" t="s">
        <v>180</v>
      </c>
      <c r="C370" s="49" t="s">
        <v>181</v>
      </c>
      <c r="D370" s="51">
        <v>3942100</v>
      </c>
      <c r="E370" s="51">
        <v>3942100</v>
      </c>
      <c r="F370" s="51">
        <v>694215.76</v>
      </c>
      <c r="G370" s="51">
        <v>1979814.25</v>
      </c>
      <c r="H370" s="51">
        <v>693890.9</v>
      </c>
      <c r="I370" s="51">
        <v>1974875.9000000001</v>
      </c>
      <c r="J370" s="51">
        <v>40.27</v>
      </c>
      <c r="K370" s="51">
        <v>50.1</v>
      </c>
      <c r="L370" s="51">
        <v>1967224.1</v>
      </c>
    </row>
    <row r="371" ht="15" customHeight="1" hidden="1"/>
    <row r="372" ht="0.75" customHeight="1"/>
    <row r="373" ht="1.5" customHeight="1"/>
    <row r="374" spans="1:12" ht="11.25" customHeight="1">
      <c r="A374" s="53">
        <v>91</v>
      </c>
      <c r="B374" s="54" t="s">
        <v>182</v>
      </c>
      <c r="C374" s="55" t="s">
        <v>163</v>
      </c>
      <c r="D374" s="56">
        <v>282100</v>
      </c>
      <c r="E374" s="56">
        <v>282100</v>
      </c>
      <c r="F374" s="56">
        <v>41547.58</v>
      </c>
      <c r="G374" s="56">
        <v>122058.04000000001</v>
      </c>
      <c r="H374" s="56">
        <v>41547.58</v>
      </c>
      <c r="I374" s="56">
        <v>122058.04000000001</v>
      </c>
      <c r="J374" s="56">
        <v>2.49</v>
      </c>
      <c r="K374" s="56">
        <v>43.27</v>
      </c>
      <c r="L374" s="56">
        <v>160041.96</v>
      </c>
    </row>
    <row r="375" ht="15" customHeight="1" hidden="1"/>
    <row r="376" ht="0.75" customHeight="1"/>
    <row r="377" ht="1.5" customHeight="1"/>
    <row r="378" spans="1:12" ht="11.25" customHeight="1">
      <c r="A378" s="53">
        <v>92</v>
      </c>
      <c r="B378" s="54" t="s">
        <v>185</v>
      </c>
      <c r="C378" s="55" t="s">
        <v>186</v>
      </c>
      <c r="D378" s="56">
        <v>2390000</v>
      </c>
      <c r="E378" s="56">
        <v>2390000</v>
      </c>
      <c r="F378" s="56">
        <v>423044.71</v>
      </c>
      <c r="G378" s="56">
        <v>1213516.01</v>
      </c>
      <c r="H378" s="56">
        <v>423044.71</v>
      </c>
      <c r="I378" s="56">
        <v>1213516.01</v>
      </c>
      <c r="J378" s="56">
        <v>24.75</v>
      </c>
      <c r="K378" s="56">
        <v>50.77</v>
      </c>
      <c r="L378" s="56">
        <v>1176483.99</v>
      </c>
    </row>
    <row r="379" ht="15" customHeight="1" hidden="1"/>
    <row r="380" ht="0.75" customHeight="1"/>
    <row r="381" ht="1.5" customHeight="1"/>
    <row r="382" spans="1:12" ht="11.25" customHeight="1">
      <c r="A382" s="53">
        <v>93</v>
      </c>
      <c r="B382" s="54" t="s">
        <v>187</v>
      </c>
      <c r="C382" s="55" t="s">
        <v>135</v>
      </c>
      <c r="D382" s="56">
        <v>70000</v>
      </c>
      <c r="E382" s="56">
        <v>70000</v>
      </c>
      <c r="F382" s="56">
        <v>9888.35</v>
      </c>
      <c r="G382" s="56">
        <v>28342.31</v>
      </c>
      <c r="H382" s="56">
        <v>9563.49</v>
      </c>
      <c r="I382" s="56">
        <v>23403.96</v>
      </c>
      <c r="J382" s="56">
        <v>0.48</v>
      </c>
      <c r="K382" s="56">
        <v>33.43</v>
      </c>
      <c r="L382" s="56">
        <v>46596.04</v>
      </c>
    </row>
    <row r="383" ht="15" customHeight="1" hidden="1"/>
    <row r="384" ht="0.75" customHeight="1"/>
    <row r="385" ht="1.5" customHeight="1"/>
    <row r="386" spans="1:12" ht="11.25" customHeight="1">
      <c r="A386" s="53">
        <v>94</v>
      </c>
      <c r="B386" s="54" t="s">
        <v>190</v>
      </c>
      <c r="C386" s="55" t="s">
        <v>191</v>
      </c>
      <c r="D386" s="56">
        <v>1200000</v>
      </c>
      <c r="E386" s="56">
        <v>1200000</v>
      </c>
      <c r="F386" s="56">
        <v>219735.12</v>
      </c>
      <c r="G386" s="56">
        <v>615897.89</v>
      </c>
      <c r="H386" s="56">
        <v>219735.12</v>
      </c>
      <c r="I386" s="56">
        <v>615897.89</v>
      </c>
      <c r="J386" s="56">
        <v>12.56</v>
      </c>
      <c r="K386" s="56">
        <v>51.32</v>
      </c>
      <c r="L386" s="56">
        <v>584102.11</v>
      </c>
    </row>
    <row r="387" ht="15" customHeight="1" hidden="1"/>
    <row r="388" ht="0.75" customHeight="1"/>
    <row r="389" ht="1.5" customHeight="1"/>
    <row r="390" spans="1:12" ht="11.25" customHeight="1">
      <c r="A390" s="48">
        <v>95</v>
      </c>
      <c r="B390" s="88" t="s">
        <v>269</v>
      </c>
      <c r="C390" s="88"/>
      <c r="D390" s="50">
        <v>230006608</v>
      </c>
      <c r="E390" s="51">
        <v>240620043.05</v>
      </c>
      <c r="F390" s="51">
        <v>34418442.7</v>
      </c>
      <c r="G390" s="51">
        <v>119621976.87</v>
      </c>
      <c r="H390" s="51">
        <v>34901928.8</v>
      </c>
      <c r="I390" s="51">
        <v>98132956.93</v>
      </c>
      <c r="J390" s="51">
        <v>100</v>
      </c>
      <c r="K390" s="51">
        <v>40.78</v>
      </c>
      <c r="L390" s="51">
        <v>142487086.12</v>
      </c>
    </row>
    <row r="391" ht="15" customHeight="1" hidden="1"/>
    <row r="392" ht="11.25" customHeight="1"/>
  </sheetData>
  <sheetProtection password="CADC" sheet="1" objects="1" scenarios="1"/>
  <mergeCells count="18">
    <mergeCell ref="F10:G10"/>
    <mergeCell ref="H10:K10"/>
    <mergeCell ref="E11:E13"/>
    <mergeCell ref="L11:L13"/>
    <mergeCell ref="I12:I13"/>
    <mergeCell ref="J12:J13"/>
    <mergeCell ref="K12:K13"/>
    <mergeCell ref="A1:L1"/>
    <mergeCell ref="A2:L2"/>
    <mergeCell ref="A3:L3"/>
    <mergeCell ref="A4:L6"/>
    <mergeCell ref="A8:L8"/>
    <mergeCell ref="B16:C16"/>
    <mergeCell ref="B342:C342"/>
    <mergeCell ref="B346:C346"/>
    <mergeCell ref="B350:C350"/>
    <mergeCell ref="B390:C390"/>
    <mergeCell ref="D11:D1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1"/>
  <sheetViews>
    <sheetView zoomScale="120" zoomScaleNormal="120" zoomScalePageLayoutView="0" workbookViewId="0" topLeftCell="A106">
      <selection activeCell="M114" sqref="M114"/>
    </sheetView>
  </sheetViews>
  <sheetFormatPr defaultColWidth="6.8515625" defaultRowHeight="12.75" customHeight="1"/>
  <cols>
    <col min="1" max="1" width="7.57421875" style="1" customWidth="1"/>
    <col min="2" max="2" width="14.7109375" style="1" customWidth="1"/>
    <col min="3" max="3" width="6.421875" style="1" customWidth="1"/>
    <col min="4" max="4" width="20.57421875" style="1" customWidth="1"/>
    <col min="5" max="5" width="11.00390625" style="1" customWidth="1"/>
    <col min="6" max="6" width="11.140625" style="1" customWidth="1"/>
    <col min="7" max="7" width="10.140625" style="1" customWidth="1"/>
    <col min="8" max="8" width="9.7109375" style="1" customWidth="1"/>
    <col min="9" max="9" width="14.421875" style="1" bestFit="1" customWidth="1"/>
    <col min="10" max="16384" width="6.8515625" style="1" customWidth="1"/>
  </cols>
  <sheetData>
    <row r="1" spans="1:9" ht="14.25" customHeight="1">
      <c r="A1" s="90" t="s">
        <v>0</v>
      </c>
      <c r="B1" s="90"/>
      <c r="C1" s="90"/>
      <c r="D1" s="90"/>
      <c r="E1" s="90"/>
      <c r="F1" s="90"/>
      <c r="G1" s="90"/>
      <c r="H1" s="90"/>
      <c r="I1" s="90"/>
    </row>
    <row r="2" spans="1:9" ht="14.25" customHeight="1">
      <c r="A2" s="91" t="s">
        <v>1</v>
      </c>
      <c r="B2" s="91"/>
      <c r="C2" s="91"/>
      <c r="D2" s="91"/>
      <c r="E2" s="91"/>
      <c r="F2" s="91"/>
      <c r="G2" s="91"/>
      <c r="H2" s="91"/>
      <c r="I2" s="91"/>
    </row>
    <row r="3" spans="1:9" ht="14.25" customHeight="1">
      <c r="A3" s="47"/>
      <c r="B3" s="47"/>
      <c r="C3" s="47"/>
      <c r="D3" s="47"/>
      <c r="E3" s="47"/>
      <c r="F3" s="47"/>
      <c r="G3" s="47"/>
      <c r="H3" s="47"/>
      <c r="I3" s="47"/>
    </row>
    <row r="4" spans="1:9" ht="15" customHeight="1">
      <c r="A4" s="92" t="s">
        <v>2</v>
      </c>
      <c r="B4" s="92"/>
      <c r="C4" s="92"/>
      <c r="D4" s="92"/>
      <c r="E4" s="92"/>
      <c r="F4" s="92"/>
      <c r="G4" s="92"/>
      <c r="H4" s="92"/>
      <c r="I4" s="92"/>
    </row>
    <row r="5" ht="0.75" customHeight="1"/>
    <row r="6" spans="1:9" ht="12" customHeight="1">
      <c r="A6" s="93" t="s">
        <v>505</v>
      </c>
      <c r="B6" s="93"/>
      <c r="C6" s="93"/>
      <c r="D6" s="93"/>
      <c r="E6" s="93"/>
      <c r="F6" s="93"/>
      <c r="G6" s="93"/>
      <c r="H6" s="93"/>
      <c r="I6" s="93"/>
    </row>
    <row r="7" spans="1:9" ht="0.75" customHeight="1">
      <c r="A7" s="93"/>
      <c r="B7" s="93"/>
      <c r="C7" s="93"/>
      <c r="D7" s="93"/>
      <c r="E7" s="93"/>
      <c r="F7" s="93"/>
      <c r="G7" s="93"/>
      <c r="H7" s="93"/>
      <c r="I7" s="93"/>
    </row>
    <row r="8" spans="1:9" ht="20.25" customHeight="1">
      <c r="A8" s="93"/>
      <c r="B8" s="93"/>
      <c r="C8" s="93"/>
      <c r="D8" s="93"/>
      <c r="E8" s="93"/>
      <c r="F8" s="93"/>
      <c r="G8" s="93"/>
      <c r="H8" s="93"/>
      <c r="I8" s="93"/>
    </row>
    <row r="9" ht="10.5" customHeight="1"/>
    <row r="10" ht="7.5" customHeight="1"/>
    <row r="11" ht="10.5" customHeight="1"/>
    <row r="12" ht="3.75" customHeight="1"/>
    <row r="13" ht="0.75" customHeight="1">
      <c r="E13" s="102"/>
    </row>
    <row r="14" spans="1:5" ht="9.75" customHeight="1">
      <c r="A14" s="57" t="s">
        <v>506</v>
      </c>
      <c r="E14" s="102"/>
    </row>
    <row r="15" ht="0.75" customHeight="1"/>
    <row r="16" ht="2.25" customHeight="1"/>
    <row r="17" spans="7:9" ht="6.75" customHeight="1">
      <c r="G17" s="99" t="s">
        <v>4</v>
      </c>
      <c r="H17" s="99"/>
      <c r="I17" s="99"/>
    </row>
    <row r="18" spans="1:9" ht="1.5" customHeight="1">
      <c r="A18" s="89" t="s">
        <v>5</v>
      </c>
      <c r="B18" s="99" t="s">
        <v>6</v>
      </c>
      <c r="C18" s="99"/>
      <c r="D18" s="99"/>
      <c r="E18" s="89" t="s">
        <v>270</v>
      </c>
      <c r="F18" s="89" t="s">
        <v>271</v>
      </c>
      <c r="G18" s="99"/>
      <c r="H18" s="99"/>
      <c r="I18" s="99"/>
    </row>
    <row r="19" spans="1:6" ht="6.75" customHeight="1">
      <c r="A19" s="89"/>
      <c r="B19" s="99"/>
      <c r="C19" s="99"/>
      <c r="D19" s="99"/>
      <c r="E19" s="89"/>
      <c r="F19" s="89"/>
    </row>
    <row r="20" spans="2:9" ht="8.25" customHeight="1">
      <c r="B20" s="99"/>
      <c r="C20" s="99"/>
      <c r="D20" s="99"/>
      <c r="E20" s="89"/>
      <c r="F20" s="89"/>
      <c r="G20" s="89" t="s">
        <v>272</v>
      </c>
      <c r="H20" s="89" t="s">
        <v>273</v>
      </c>
      <c r="I20" s="89" t="s">
        <v>274</v>
      </c>
    </row>
    <row r="21" spans="7:9" ht="9.75" customHeight="1">
      <c r="G21" s="89"/>
      <c r="H21" s="89"/>
      <c r="I21" s="89"/>
    </row>
    <row r="22" ht="0.75" customHeight="1"/>
    <row r="23" ht="2.25" customHeight="1"/>
    <row r="24" spans="1:9" ht="8.25" customHeight="1">
      <c r="A24" s="58">
        <v>1</v>
      </c>
      <c r="B24" s="97" t="s">
        <v>275</v>
      </c>
      <c r="C24" s="97"/>
      <c r="D24" s="97"/>
      <c r="E24" s="51">
        <v>12375850</v>
      </c>
      <c r="F24" s="51">
        <v>12375850</v>
      </c>
      <c r="G24" s="51">
        <f>G28+G85-G97</f>
        <v>46903.820000000065</v>
      </c>
      <c r="H24" s="51">
        <f>H28+H85-H97</f>
        <v>3060627.73</v>
      </c>
      <c r="I24" s="51">
        <f>I28+I85-I97</f>
        <v>7565137.85</v>
      </c>
    </row>
    <row r="25" spans="2:4" ht="8.25" customHeight="1">
      <c r="B25" s="97"/>
      <c r="C25" s="97"/>
      <c r="D25" s="97"/>
    </row>
    <row r="26" ht="0.75" customHeight="1"/>
    <row r="27" ht="2.25" customHeight="1"/>
    <row r="28" spans="1:9" ht="11.25" customHeight="1">
      <c r="A28" s="58">
        <v>2</v>
      </c>
      <c r="B28" s="88" t="s">
        <v>276</v>
      </c>
      <c r="C28" s="88"/>
      <c r="D28" s="88"/>
      <c r="E28" s="51">
        <v>12375850</v>
      </c>
      <c r="F28" s="51">
        <v>12375850</v>
      </c>
      <c r="G28" s="51">
        <f>G31+G58+G61+G73+G76</f>
        <v>1726008.55</v>
      </c>
      <c r="H28" s="51">
        <f>H31+H58+H61+H73+H76</f>
        <v>5563409.92</v>
      </c>
      <c r="I28" s="51">
        <f>I31+I58+I61+I73+I76</f>
        <v>8325197.39</v>
      </c>
    </row>
    <row r="29" ht="0.75" customHeight="1"/>
    <row r="30" ht="2.25" customHeight="1"/>
    <row r="31" spans="1:9" ht="11.25" customHeight="1">
      <c r="A31" s="59">
        <v>3</v>
      </c>
      <c r="B31" s="96" t="s">
        <v>277</v>
      </c>
      <c r="C31" s="96"/>
      <c r="D31" s="96"/>
      <c r="E31" s="56">
        <v>7185100</v>
      </c>
      <c r="F31" s="56">
        <v>7185100</v>
      </c>
      <c r="G31" s="56">
        <f>G34+G46</f>
        <v>1132542.6500000001</v>
      </c>
      <c r="H31" s="56">
        <f>H34+H46</f>
        <v>3723283.61</v>
      </c>
      <c r="I31" s="56">
        <f>I34+I46</f>
        <v>3176882.67</v>
      </c>
    </row>
    <row r="32" ht="0.75" customHeight="1"/>
    <row r="33" ht="2.25" customHeight="1"/>
    <row r="34" spans="1:9" ht="11.25" customHeight="1">
      <c r="A34" s="59">
        <v>4</v>
      </c>
      <c r="B34" s="96" t="s">
        <v>278</v>
      </c>
      <c r="C34" s="96"/>
      <c r="D34" s="96"/>
      <c r="E34" s="56">
        <v>7185100</v>
      </c>
      <c r="F34" s="56">
        <v>7185100</v>
      </c>
      <c r="G34" s="56">
        <f>G37+G40+G43</f>
        <v>1132542.6500000001</v>
      </c>
      <c r="H34" s="56">
        <f>H37+H40+H43</f>
        <v>3723283.61</v>
      </c>
      <c r="I34" s="56">
        <f>I37+I40+I43</f>
        <v>3176882.67</v>
      </c>
    </row>
    <row r="35" ht="0.75" customHeight="1"/>
    <row r="36" ht="2.25" customHeight="1"/>
    <row r="37" spans="1:9" ht="11.25" customHeight="1">
      <c r="A37" s="59">
        <v>5</v>
      </c>
      <c r="B37" s="96" t="s">
        <v>279</v>
      </c>
      <c r="C37" s="96"/>
      <c r="D37" s="96"/>
      <c r="E37" s="56">
        <v>7052500</v>
      </c>
      <c r="F37" s="56">
        <v>7052500</v>
      </c>
      <c r="G37" s="56">
        <v>1099056.62</v>
      </c>
      <c r="H37" s="56">
        <v>3645970.11</v>
      </c>
      <c r="I37" s="56">
        <v>3080715.71</v>
      </c>
    </row>
    <row r="38" ht="0.75" customHeight="1"/>
    <row r="39" ht="2.25" customHeight="1"/>
    <row r="40" spans="1:9" ht="11.25" customHeight="1">
      <c r="A40" s="59">
        <v>6</v>
      </c>
      <c r="B40" s="96" t="s">
        <v>280</v>
      </c>
      <c r="C40" s="96"/>
      <c r="D40" s="96"/>
      <c r="E40" s="56">
        <v>91000</v>
      </c>
      <c r="F40" s="56">
        <v>91000</v>
      </c>
      <c r="G40" s="56">
        <v>30425.72</v>
      </c>
      <c r="H40" s="56">
        <v>68500.11</v>
      </c>
      <c r="I40" s="56">
        <v>87878.04</v>
      </c>
    </row>
    <row r="41" ht="0.75" customHeight="1"/>
    <row r="42" ht="2.25" customHeight="1"/>
    <row r="43" spans="1:9" ht="11.25" customHeight="1">
      <c r="A43" s="59">
        <v>7</v>
      </c>
      <c r="B43" s="96" t="s">
        <v>281</v>
      </c>
      <c r="C43" s="96"/>
      <c r="D43" s="96"/>
      <c r="E43" s="56">
        <v>41600</v>
      </c>
      <c r="F43" s="56">
        <v>41600</v>
      </c>
      <c r="G43" s="56">
        <v>3060.31</v>
      </c>
      <c r="H43" s="56">
        <v>8813.39</v>
      </c>
      <c r="I43" s="56">
        <v>8288.92</v>
      </c>
    </row>
    <row r="44" ht="0.75" customHeight="1"/>
    <row r="45" ht="2.25" customHeight="1"/>
    <row r="46" spans="1:9" ht="11.25" customHeight="1">
      <c r="A46" s="59">
        <v>8</v>
      </c>
      <c r="B46" s="96" t="s">
        <v>282</v>
      </c>
      <c r="C46" s="96"/>
      <c r="D46" s="96"/>
      <c r="E46" s="56">
        <v>0</v>
      </c>
      <c r="F46" s="56">
        <v>0</v>
      </c>
      <c r="G46" s="56">
        <v>0</v>
      </c>
      <c r="H46" s="56">
        <v>0</v>
      </c>
      <c r="I46" s="56">
        <v>0</v>
      </c>
    </row>
    <row r="47" ht="0.75" customHeight="1"/>
    <row r="48" ht="2.25" customHeight="1"/>
    <row r="49" spans="1:9" ht="11.25" customHeight="1">
      <c r="A49" s="59">
        <v>9</v>
      </c>
      <c r="B49" s="96" t="s">
        <v>279</v>
      </c>
      <c r="C49" s="96"/>
      <c r="D49" s="96"/>
      <c r="E49" s="56">
        <v>0</v>
      </c>
      <c r="F49" s="56">
        <v>0</v>
      </c>
      <c r="G49" s="56">
        <v>0</v>
      </c>
      <c r="H49" s="56">
        <v>0</v>
      </c>
      <c r="I49" s="56">
        <v>0</v>
      </c>
    </row>
    <row r="50" ht="0.75" customHeight="1"/>
    <row r="51" ht="2.25" customHeight="1"/>
    <row r="52" spans="1:9" ht="11.25" customHeight="1">
      <c r="A52" s="59">
        <v>10</v>
      </c>
      <c r="B52" s="96" t="s">
        <v>280</v>
      </c>
      <c r="C52" s="96"/>
      <c r="D52" s="96"/>
      <c r="E52" s="56">
        <v>0</v>
      </c>
      <c r="F52" s="56">
        <v>0</v>
      </c>
      <c r="G52" s="56">
        <v>0</v>
      </c>
      <c r="H52" s="56">
        <v>0</v>
      </c>
      <c r="I52" s="56">
        <v>0</v>
      </c>
    </row>
    <row r="53" ht="0.75" customHeight="1"/>
    <row r="54" ht="2.25" customHeight="1"/>
    <row r="55" spans="1:9" ht="11.25" customHeight="1">
      <c r="A55" s="59">
        <v>11</v>
      </c>
      <c r="B55" s="96" t="s">
        <v>281</v>
      </c>
      <c r="C55" s="96"/>
      <c r="D55" s="96"/>
      <c r="E55" s="56">
        <v>0</v>
      </c>
      <c r="F55" s="56">
        <v>0</v>
      </c>
      <c r="G55" s="56">
        <v>0</v>
      </c>
      <c r="H55" s="56">
        <v>0</v>
      </c>
      <c r="I55" s="56">
        <v>0</v>
      </c>
    </row>
    <row r="56" ht="0.75" customHeight="1"/>
    <row r="57" ht="2.25" customHeight="1"/>
    <row r="58" spans="1:9" ht="11.25" customHeight="1">
      <c r="A58" s="59">
        <v>12</v>
      </c>
      <c r="B58" s="96" t="s">
        <v>283</v>
      </c>
      <c r="C58" s="96"/>
      <c r="D58" s="96"/>
      <c r="E58" s="56">
        <v>0</v>
      </c>
      <c r="F58" s="56">
        <v>0</v>
      </c>
      <c r="G58" s="56">
        <v>0</v>
      </c>
      <c r="H58" s="56">
        <v>0</v>
      </c>
      <c r="I58" s="56">
        <v>0</v>
      </c>
    </row>
    <row r="59" ht="0.75" customHeight="1"/>
    <row r="60" ht="2.25" customHeight="1"/>
    <row r="61" spans="1:9" ht="11.25" customHeight="1">
      <c r="A61" s="59">
        <v>13</v>
      </c>
      <c r="B61" s="96" t="s">
        <v>284</v>
      </c>
      <c r="C61" s="96"/>
      <c r="D61" s="96"/>
      <c r="E61" s="56">
        <v>5190750</v>
      </c>
      <c r="F61" s="56">
        <v>5190750</v>
      </c>
      <c r="G61" s="56">
        <v>427873.19</v>
      </c>
      <c r="H61" s="56">
        <v>1674533.6</v>
      </c>
      <c r="I61" s="56">
        <f>I67</f>
        <v>5148314.72</v>
      </c>
    </row>
    <row r="62" ht="0.75" customHeight="1"/>
    <row r="63" ht="2.25" customHeight="1"/>
    <row r="64" spans="1:9" ht="11.25" customHeight="1">
      <c r="A64" s="59">
        <v>14</v>
      </c>
      <c r="B64" s="96" t="s">
        <v>285</v>
      </c>
      <c r="C64" s="96"/>
      <c r="D64" s="96"/>
      <c r="E64" s="56">
        <v>0</v>
      </c>
      <c r="F64" s="56">
        <v>0</v>
      </c>
      <c r="G64" s="56">
        <v>0</v>
      </c>
      <c r="H64" s="56">
        <v>0</v>
      </c>
      <c r="I64" s="56">
        <v>0</v>
      </c>
    </row>
    <row r="65" ht="0.75" customHeight="1"/>
    <row r="66" ht="2.25" customHeight="1"/>
    <row r="67" spans="1:9" ht="11.25" customHeight="1">
      <c r="A67" s="59">
        <v>15</v>
      </c>
      <c r="B67" s="96" t="s">
        <v>286</v>
      </c>
      <c r="C67" s="96"/>
      <c r="D67" s="96"/>
      <c r="E67" s="56">
        <v>5190750</v>
      </c>
      <c r="F67" s="56">
        <v>5190750</v>
      </c>
      <c r="G67" s="56">
        <v>427873.19</v>
      </c>
      <c r="H67" s="56">
        <v>1674533.6</v>
      </c>
      <c r="I67" s="56">
        <v>5148314.72</v>
      </c>
    </row>
    <row r="68" ht="0.75" customHeight="1"/>
    <row r="69" ht="2.25" customHeight="1"/>
    <row r="70" spans="1:9" ht="11.25" customHeight="1">
      <c r="A70" s="59">
        <v>16</v>
      </c>
      <c r="B70" s="96" t="s">
        <v>287</v>
      </c>
      <c r="C70" s="96"/>
      <c r="D70" s="96"/>
      <c r="E70" s="56">
        <v>0</v>
      </c>
      <c r="F70" s="56">
        <v>0</v>
      </c>
      <c r="G70" s="56">
        <v>0</v>
      </c>
      <c r="H70" s="56">
        <v>0</v>
      </c>
      <c r="I70" s="56">
        <v>0</v>
      </c>
    </row>
    <row r="71" ht="0.75" customHeight="1"/>
    <row r="72" ht="2.25" customHeight="1"/>
    <row r="73" spans="1:9" ht="11.25" customHeight="1">
      <c r="A73" s="59">
        <v>17</v>
      </c>
      <c r="B73" s="96" t="s">
        <v>288</v>
      </c>
      <c r="C73" s="96"/>
      <c r="D73" s="96"/>
      <c r="E73" s="56">
        <v>0</v>
      </c>
      <c r="F73" s="56">
        <v>0</v>
      </c>
      <c r="G73" s="56">
        <v>0</v>
      </c>
      <c r="H73" s="56">
        <v>0</v>
      </c>
      <c r="I73" s="56">
        <v>0</v>
      </c>
    </row>
    <row r="74" ht="0.75" customHeight="1"/>
    <row r="75" ht="2.25" customHeight="1"/>
    <row r="76" spans="1:9" ht="11.25" customHeight="1">
      <c r="A76" s="59">
        <v>18</v>
      </c>
      <c r="B76" s="96" t="s">
        <v>289</v>
      </c>
      <c r="C76" s="96"/>
      <c r="D76" s="96"/>
      <c r="E76" s="56">
        <v>0</v>
      </c>
      <c r="F76" s="56">
        <v>0</v>
      </c>
      <c r="G76" s="56">
        <v>165592.71</v>
      </c>
      <c r="H76" s="56">
        <v>165592.71</v>
      </c>
      <c r="I76" s="56">
        <v>0</v>
      </c>
    </row>
    <row r="77" ht="0.75" customHeight="1"/>
    <row r="78" ht="2.25" customHeight="1"/>
    <row r="79" spans="1:9" ht="11.25" customHeight="1">
      <c r="A79" s="59">
        <v>19</v>
      </c>
      <c r="B79" s="96" t="s">
        <v>290</v>
      </c>
      <c r="C79" s="96"/>
      <c r="D79" s="96"/>
      <c r="E79" s="56">
        <v>0</v>
      </c>
      <c r="F79" s="56">
        <v>0</v>
      </c>
      <c r="G79" s="56">
        <v>0</v>
      </c>
      <c r="H79" s="56">
        <v>0</v>
      </c>
      <c r="I79" s="56">
        <v>0</v>
      </c>
    </row>
    <row r="80" ht="0.75" customHeight="1"/>
    <row r="81" ht="2.25" customHeight="1"/>
    <row r="82" spans="1:9" ht="11.25" customHeight="1">
      <c r="A82" s="59">
        <v>20</v>
      </c>
      <c r="B82" s="96" t="s">
        <v>291</v>
      </c>
      <c r="C82" s="96"/>
      <c r="D82" s="96"/>
      <c r="E82" s="56">
        <v>0</v>
      </c>
      <c r="F82" s="56">
        <v>0</v>
      </c>
      <c r="G82" s="56">
        <v>165592.71</v>
      </c>
      <c r="H82" s="56">
        <v>165592.71</v>
      </c>
      <c r="I82" s="56">
        <v>0</v>
      </c>
    </row>
    <row r="83" ht="0.75" customHeight="1"/>
    <row r="84" ht="2.25" customHeight="1"/>
    <row r="85" spans="1:9" ht="11.25" customHeight="1">
      <c r="A85" s="58">
        <v>21</v>
      </c>
      <c r="B85" s="88" t="s">
        <v>292</v>
      </c>
      <c r="C85" s="88"/>
      <c r="D85" s="88"/>
      <c r="E85" s="51">
        <v>0</v>
      </c>
      <c r="F85" s="51">
        <v>0</v>
      </c>
      <c r="G85" s="51">
        <v>0</v>
      </c>
      <c r="H85" s="51">
        <v>0</v>
      </c>
      <c r="I85" s="51">
        <v>0</v>
      </c>
    </row>
    <row r="86" ht="0.75" customHeight="1"/>
    <row r="87" ht="2.25" customHeight="1"/>
    <row r="88" spans="1:9" ht="11.25" customHeight="1">
      <c r="A88" s="59">
        <v>22</v>
      </c>
      <c r="B88" s="96" t="s">
        <v>293</v>
      </c>
      <c r="C88" s="96"/>
      <c r="D88" s="96"/>
      <c r="E88" s="56">
        <v>0</v>
      </c>
      <c r="F88" s="56">
        <v>0</v>
      </c>
      <c r="G88" s="56">
        <v>0</v>
      </c>
      <c r="H88" s="56">
        <v>0</v>
      </c>
      <c r="I88" s="56">
        <v>0</v>
      </c>
    </row>
    <row r="89" ht="0.75" customHeight="1"/>
    <row r="90" ht="2.25" customHeight="1"/>
    <row r="91" spans="1:9" ht="11.25" customHeight="1">
      <c r="A91" s="59">
        <v>23</v>
      </c>
      <c r="B91" s="96" t="s">
        <v>294</v>
      </c>
      <c r="C91" s="96"/>
      <c r="D91" s="96"/>
      <c r="E91" s="56">
        <v>0</v>
      </c>
      <c r="F91" s="56">
        <v>0</v>
      </c>
      <c r="G91" s="56">
        <v>0</v>
      </c>
      <c r="H91" s="56">
        <v>0</v>
      </c>
      <c r="I91" s="56">
        <v>0</v>
      </c>
    </row>
    <row r="92" ht="0.75" customHeight="1"/>
    <row r="93" ht="2.25" customHeight="1"/>
    <row r="94" spans="1:9" ht="11.25" customHeight="1">
      <c r="A94" s="59">
        <v>24</v>
      </c>
      <c r="B94" s="96" t="s">
        <v>295</v>
      </c>
      <c r="C94" s="96"/>
      <c r="D94" s="96"/>
      <c r="E94" s="56">
        <v>0</v>
      </c>
      <c r="F94" s="56">
        <v>0</v>
      </c>
      <c r="G94" s="56">
        <v>0</v>
      </c>
      <c r="H94" s="56">
        <v>0</v>
      </c>
      <c r="I94" s="56">
        <v>0</v>
      </c>
    </row>
    <row r="95" ht="0.75" customHeight="1"/>
    <row r="96" ht="2.25" customHeight="1"/>
    <row r="97" spans="1:9" ht="11.25" customHeight="1">
      <c r="A97" s="58">
        <v>25</v>
      </c>
      <c r="B97" s="88" t="s">
        <v>296</v>
      </c>
      <c r="C97" s="88"/>
      <c r="D97" s="88"/>
      <c r="E97" s="51">
        <v>0</v>
      </c>
      <c r="F97" s="51">
        <v>0</v>
      </c>
      <c r="G97" s="51">
        <v>1679104.73</v>
      </c>
      <c r="H97" s="51">
        <f>823677.46+1029050.31+650054.42</f>
        <v>2502782.19</v>
      </c>
      <c r="I97" s="51">
        <v>760059.54</v>
      </c>
    </row>
    <row r="98" ht="0.75" customHeight="1"/>
    <row r="99" ht="2.25" customHeight="1"/>
    <row r="100" spans="1:9" ht="20.25" customHeight="1">
      <c r="A100" s="58">
        <v>26</v>
      </c>
      <c r="B100" s="88" t="s">
        <v>297</v>
      </c>
      <c r="C100" s="88"/>
      <c r="D100" s="88"/>
      <c r="E100" s="51">
        <v>10849150</v>
      </c>
      <c r="F100" s="51">
        <v>10849150</v>
      </c>
      <c r="G100" s="51">
        <v>1726512.82</v>
      </c>
      <c r="H100" s="51">
        <v>5713252.94</v>
      </c>
      <c r="I100" s="51">
        <v>5286238.05</v>
      </c>
    </row>
    <row r="101" ht="0.75" customHeight="1"/>
    <row r="102" ht="2.25" customHeight="1"/>
    <row r="103" spans="1:9" ht="15.75" customHeight="1">
      <c r="A103" s="58">
        <v>27</v>
      </c>
      <c r="B103" s="88" t="s">
        <v>298</v>
      </c>
      <c r="C103" s="88"/>
      <c r="D103" s="88"/>
      <c r="E103" s="51">
        <v>23225000</v>
      </c>
      <c r="F103" s="51">
        <v>23225000</v>
      </c>
      <c r="G103" s="51">
        <f>G24+G100</f>
        <v>1773416.6400000001</v>
      </c>
      <c r="H103" s="51">
        <f>H24+H100</f>
        <v>8773880.67</v>
      </c>
      <c r="I103" s="51">
        <f>I24+I100</f>
        <v>12851375.899999999</v>
      </c>
    </row>
    <row r="105" ht="0.75" customHeight="1"/>
    <row r="106" ht="2.25" customHeight="1"/>
    <row r="107" spans="7:9" ht="6.75" customHeight="1">
      <c r="G107" s="99" t="s">
        <v>504</v>
      </c>
      <c r="H107" s="99"/>
      <c r="I107" s="99"/>
    </row>
    <row r="108" spans="1:9" ht="1.5" customHeight="1">
      <c r="A108" s="89" t="s">
        <v>5</v>
      </c>
      <c r="B108" s="99" t="s">
        <v>79</v>
      </c>
      <c r="C108" s="99"/>
      <c r="D108" s="99"/>
      <c r="E108" s="89" t="s">
        <v>507</v>
      </c>
      <c r="F108" s="89" t="s">
        <v>300</v>
      </c>
      <c r="G108" s="99"/>
      <c r="H108" s="99"/>
      <c r="I108" s="99"/>
    </row>
    <row r="109" spans="1:6" ht="6.75" customHeight="1">
      <c r="A109" s="89"/>
      <c r="B109" s="99"/>
      <c r="C109" s="99"/>
      <c r="D109" s="99"/>
      <c r="E109" s="89"/>
      <c r="F109" s="89"/>
    </row>
    <row r="110" spans="2:9" ht="8.25" customHeight="1">
      <c r="B110" s="99"/>
      <c r="C110" s="99"/>
      <c r="D110" s="99"/>
      <c r="E110" s="89"/>
      <c r="F110" s="89"/>
      <c r="G110" s="89" t="s">
        <v>272</v>
      </c>
      <c r="H110" s="89" t="s">
        <v>273</v>
      </c>
      <c r="I110" s="89" t="s">
        <v>274</v>
      </c>
    </row>
    <row r="111" spans="7:9" ht="9.75" customHeight="1">
      <c r="G111" s="89"/>
      <c r="H111" s="89"/>
      <c r="I111" s="89"/>
    </row>
    <row r="112" ht="0.75" customHeight="1"/>
    <row r="113" ht="2.25" customHeight="1"/>
    <row r="114" spans="1:9" ht="8.25" customHeight="1">
      <c r="A114" s="58">
        <v>28</v>
      </c>
      <c r="B114" s="97" t="s">
        <v>301</v>
      </c>
      <c r="C114" s="97"/>
      <c r="D114" s="97"/>
      <c r="E114" s="51">
        <v>5936000</v>
      </c>
      <c r="F114" s="51">
        <v>5936000</v>
      </c>
      <c r="G114" s="51">
        <f>G118+G127</f>
        <v>520583.46</v>
      </c>
      <c r="H114" s="51">
        <f>H118+H127</f>
        <v>1455649.46</v>
      </c>
      <c r="I114" s="51">
        <f>I118+I127</f>
        <v>1802094.38</v>
      </c>
    </row>
    <row r="115" spans="2:4" ht="8.25" customHeight="1">
      <c r="B115" s="97"/>
      <c r="C115" s="97"/>
      <c r="D115" s="97"/>
    </row>
    <row r="116" ht="0.75" customHeight="1"/>
    <row r="117" ht="2.25" customHeight="1"/>
    <row r="118" spans="1:9" ht="11.25" customHeight="1">
      <c r="A118" s="58">
        <v>29</v>
      </c>
      <c r="B118" s="88" t="s">
        <v>302</v>
      </c>
      <c r="C118" s="88"/>
      <c r="D118" s="88"/>
      <c r="E118" s="51">
        <v>896000</v>
      </c>
      <c r="F118" s="51">
        <v>896000</v>
      </c>
      <c r="G118" s="51">
        <f>G121+G124</f>
        <v>52707.3</v>
      </c>
      <c r="H118" s="51">
        <f>H121+H124</f>
        <v>189415.3</v>
      </c>
      <c r="I118" s="51">
        <f>I121+I124</f>
        <v>219001.77</v>
      </c>
    </row>
    <row r="119" ht="0.75" customHeight="1"/>
    <row r="120" ht="2.25" customHeight="1"/>
    <row r="121" spans="1:9" ht="11.25" customHeight="1">
      <c r="A121" s="59">
        <v>30</v>
      </c>
      <c r="B121" s="96" t="s">
        <v>303</v>
      </c>
      <c r="C121" s="96"/>
      <c r="D121" s="96"/>
      <c r="E121" s="56">
        <v>855000</v>
      </c>
      <c r="F121" s="56">
        <v>855000</v>
      </c>
      <c r="G121" s="56">
        <v>52707.3</v>
      </c>
      <c r="H121" s="56">
        <v>185715.3</v>
      </c>
      <c r="I121" s="56">
        <v>219001.77</v>
      </c>
    </row>
    <row r="122" ht="0.75" customHeight="1"/>
    <row r="123" ht="2.25" customHeight="1"/>
    <row r="124" spans="1:9" ht="11.25" customHeight="1">
      <c r="A124" s="59">
        <v>31</v>
      </c>
      <c r="B124" s="96" t="s">
        <v>304</v>
      </c>
      <c r="C124" s="96"/>
      <c r="D124" s="96"/>
      <c r="E124" s="56">
        <v>41000</v>
      </c>
      <c r="F124" s="56">
        <v>41000</v>
      </c>
      <c r="G124" s="56">
        <v>0</v>
      </c>
      <c r="H124" s="56">
        <v>3700</v>
      </c>
      <c r="I124" s="56">
        <v>0</v>
      </c>
    </row>
    <row r="125" ht="0.75" customHeight="1"/>
    <row r="126" ht="2.25" customHeight="1"/>
    <row r="127" spans="1:9" ht="11.25" customHeight="1">
      <c r="A127" s="58">
        <v>32</v>
      </c>
      <c r="B127" s="88" t="s">
        <v>305</v>
      </c>
      <c r="C127" s="88"/>
      <c r="D127" s="88"/>
      <c r="E127" s="51">
        <v>5040000</v>
      </c>
      <c r="F127" s="51">
        <v>5040000</v>
      </c>
      <c r="G127" s="51">
        <f>G130+G142+G154</f>
        <v>467876.16000000003</v>
      </c>
      <c r="H127" s="51">
        <f>H130+H142+H154</f>
        <v>1266234.16</v>
      </c>
      <c r="I127" s="51">
        <f>I130+I142+I154</f>
        <v>1583092.6099999999</v>
      </c>
    </row>
    <row r="128" ht="0.75" customHeight="1"/>
    <row r="129" ht="2.25" customHeight="1"/>
    <row r="130" spans="1:9" ht="11.25" customHeight="1">
      <c r="A130" s="59">
        <v>33</v>
      </c>
      <c r="B130" s="96" t="s">
        <v>306</v>
      </c>
      <c r="C130" s="96"/>
      <c r="D130" s="96"/>
      <c r="E130" s="56">
        <v>5040000</v>
      </c>
      <c r="F130" s="56">
        <v>5040000</v>
      </c>
      <c r="G130" s="56">
        <f>G133+G136+G139</f>
        <v>467876.16000000003</v>
      </c>
      <c r="H130" s="56">
        <f>H133+H136+H139</f>
        <v>1266234.16</v>
      </c>
      <c r="I130" s="56">
        <f>I133+I136+I139</f>
        <v>1583092.6099999999</v>
      </c>
    </row>
    <row r="131" ht="0.75" customHeight="1"/>
    <row r="132" ht="2.25" customHeight="1"/>
    <row r="133" spans="1:9" ht="11.25" customHeight="1">
      <c r="A133" s="59">
        <v>34</v>
      </c>
      <c r="B133" s="96" t="s">
        <v>307</v>
      </c>
      <c r="C133" s="96"/>
      <c r="D133" s="96"/>
      <c r="E133" s="56">
        <v>1800000</v>
      </c>
      <c r="F133" s="56">
        <v>1800000</v>
      </c>
      <c r="G133" s="56">
        <v>3269.7</v>
      </c>
      <c r="H133" s="56">
        <v>28400.48</v>
      </c>
      <c r="I133" s="56">
        <v>375402.53</v>
      </c>
    </row>
    <row r="134" ht="0.75" customHeight="1"/>
    <row r="135" ht="2.25" customHeight="1"/>
    <row r="136" spans="1:9" ht="11.25" customHeight="1">
      <c r="A136" s="59">
        <v>35</v>
      </c>
      <c r="B136" s="96" t="s">
        <v>308</v>
      </c>
      <c r="C136" s="96"/>
      <c r="D136" s="96"/>
      <c r="E136" s="56">
        <v>490000</v>
      </c>
      <c r="F136" s="56">
        <v>490000</v>
      </c>
      <c r="G136" s="56">
        <v>71853.06</v>
      </c>
      <c r="H136" s="56">
        <v>164805.7</v>
      </c>
      <c r="I136" s="56">
        <v>286892.64</v>
      </c>
    </row>
    <row r="137" ht="0.75" customHeight="1"/>
    <row r="138" ht="2.25" customHeight="1"/>
    <row r="139" spans="1:9" ht="11.25" customHeight="1">
      <c r="A139" s="59">
        <v>36</v>
      </c>
      <c r="B139" s="96" t="s">
        <v>309</v>
      </c>
      <c r="C139" s="96"/>
      <c r="D139" s="96"/>
      <c r="E139" s="56">
        <v>2750000</v>
      </c>
      <c r="F139" s="56">
        <v>2750000</v>
      </c>
      <c r="G139" s="56">
        <v>392753.4</v>
      </c>
      <c r="H139" s="56">
        <v>1073027.98</v>
      </c>
      <c r="I139" s="56">
        <v>920797.44</v>
      </c>
    </row>
    <row r="140" ht="0.75" customHeight="1"/>
    <row r="141" ht="2.25" customHeight="1"/>
    <row r="142" spans="1:9" ht="11.25" customHeight="1">
      <c r="A142" s="59">
        <v>37</v>
      </c>
      <c r="B142" s="96" t="s">
        <v>310</v>
      </c>
      <c r="C142" s="96"/>
      <c r="D142" s="96"/>
      <c r="E142" s="56">
        <v>0</v>
      </c>
      <c r="F142" s="56">
        <v>0</v>
      </c>
      <c r="G142" s="56">
        <v>0</v>
      </c>
      <c r="H142" s="56">
        <v>0</v>
      </c>
      <c r="I142" s="56">
        <v>0</v>
      </c>
    </row>
    <row r="143" ht="0.75" customHeight="1"/>
    <row r="144" ht="2.25" customHeight="1"/>
    <row r="145" spans="1:9" ht="11.25" customHeight="1">
      <c r="A145" s="59">
        <v>38</v>
      </c>
      <c r="B145" s="96" t="s">
        <v>311</v>
      </c>
      <c r="C145" s="96"/>
      <c r="D145" s="96"/>
      <c r="E145" s="56">
        <v>0</v>
      </c>
      <c r="F145" s="56">
        <v>0</v>
      </c>
      <c r="G145" s="56">
        <v>0</v>
      </c>
      <c r="H145" s="56">
        <v>0</v>
      </c>
      <c r="I145" s="56">
        <v>0</v>
      </c>
    </row>
    <row r="146" ht="0.75" customHeight="1"/>
    <row r="147" ht="2.25" customHeight="1"/>
    <row r="148" spans="1:9" ht="11.25" customHeight="1">
      <c r="A148" s="59">
        <v>39</v>
      </c>
      <c r="B148" s="96" t="s">
        <v>308</v>
      </c>
      <c r="C148" s="96"/>
      <c r="D148" s="96"/>
      <c r="E148" s="56">
        <v>0</v>
      </c>
      <c r="F148" s="56">
        <v>0</v>
      </c>
      <c r="G148" s="56">
        <v>0</v>
      </c>
      <c r="H148" s="56">
        <v>0</v>
      </c>
      <c r="I148" s="56">
        <v>0</v>
      </c>
    </row>
    <row r="149" ht="0.75" customHeight="1"/>
    <row r="150" ht="2.25" customHeight="1"/>
    <row r="151" spans="1:9" ht="11.25" customHeight="1">
      <c r="A151" s="59">
        <v>40</v>
      </c>
      <c r="B151" s="96" t="s">
        <v>309</v>
      </c>
      <c r="C151" s="96"/>
      <c r="D151" s="96"/>
      <c r="E151" s="56">
        <v>0</v>
      </c>
      <c r="F151" s="56">
        <v>0</v>
      </c>
      <c r="G151" s="56">
        <v>0</v>
      </c>
      <c r="H151" s="56">
        <v>0</v>
      </c>
      <c r="I151" s="56">
        <v>0</v>
      </c>
    </row>
    <row r="152" ht="0.75" customHeight="1"/>
    <row r="153" ht="2.25" customHeight="1"/>
    <row r="154" spans="1:9" ht="11.25" customHeight="1">
      <c r="A154" s="59">
        <v>41</v>
      </c>
      <c r="B154" s="96" t="s">
        <v>312</v>
      </c>
      <c r="C154" s="96"/>
      <c r="D154" s="96"/>
      <c r="E154" s="56">
        <v>0</v>
      </c>
      <c r="F154" s="56">
        <v>0</v>
      </c>
      <c r="G154" s="56">
        <v>0</v>
      </c>
      <c r="H154" s="56">
        <v>0</v>
      </c>
      <c r="I154" s="56">
        <v>0</v>
      </c>
    </row>
    <row r="155" ht="0.75" customHeight="1"/>
    <row r="156" ht="2.25" customHeight="1"/>
    <row r="157" spans="1:9" ht="11.25" customHeight="1">
      <c r="A157" s="59">
        <v>42</v>
      </c>
      <c r="B157" s="96" t="s">
        <v>313</v>
      </c>
      <c r="C157" s="96"/>
      <c r="D157" s="96"/>
      <c r="E157" s="56">
        <v>0</v>
      </c>
      <c r="F157" s="56">
        <v>0</v>
      </c>
      <c r="G157" s="56">
        <v>0</v>
      </c>
      <c r="H157" s="56">
        <v>0</v>
      </c>
      <c r="I157" s="56">
        <v>0</v>
      </c>
    </row>
    <row r="158" ht="0.75" customHeight="1"/>
    <row r="159" ht="2.25" customHeight="1"/>
    <row r="160" spans="1:9" ht="11.25" customHeight="1">
      <c r="A160" s="59">
        <v>43</v>
      </c>
      <c r="B160" s="96" t="s">
        <v>314</v>
      </c>
      <c r="C160" s="96"/>
      <c r="D160" s="96"/>
      <c r="E160" s="56">
        <v>0</v>
      </c>
      <c r="F160" s="56">
        <v>0</v>
      </c>
      <c r="G160" s="56">
        <v>0</v>
      </c>
      <c r="H160" s="56">
        <v>0</v>
      </c>
      <c r="I160" s="56">
        <v>0</v>
      </c>
    </row>
    <row r="161" ht="0.75" customHeight="1"/>
    <row r="162" ht="2.25" customHeight="1"/>
    <row r="163" spans="1:9" ht="18.75" customHeight="1">
      <c r="A163" s="58">
        <v>44</v>
      </c>
      <c r="B163" s="88" t="s">
        <v>315</v>
      </c>
      <c r="C163" s="88"/>
      <c r="D163" s="88"/>
      <c r="E163" s="51">
        <v>20000</v>
      </c>
      <c r="F163" s="51">
        <v>20000</v>
      </c>
      <c r="G163" s="51">
        <v>0</v>
      </c>
      <c r="H163" s="51">
        <v>0</v>
      </c>
      <c r="I163" s="51">
        <v>2645.82</v>
      </c>
    </row>
    <row r="164" ht="0.75" customHeight="1"/>
    <row r="165" ht="2.25" customHeight="1"/>
    <row r="166" spans="1:9" ht="16.5" customHeight="1">
      <c r="A166" s="58">
        <v>45</v>
      </c>
      <c r="B166" s="88" t="s">
        <v>316</v>
      </c>
      <c r="C166" s="88"/>
      <c r="D166" s="88"/>
      <c r="E166" s="51">
        <v>5956000</v>
      </c>
      <c r="F166" s="51">
        <v>5956000</v>
      </c>
      <c r="G166" s="51">
        <f>G114+G163</f>
        <v>520583.46</v>
      </c>
      <c r="H166" s="51">
        <f>H114+H163</f>
        <v>1455649.46</v>
      </c>
      <c r="I166" s="51">
        <v>1804740.2</v>
      </c>
    </row>
    <row r="167" ht="0.75" customHeight="1"/>
    <row r="168" ht="2.25" customHeight="1"/>
    <row r="169" spans="1:9" ht="11.25" customHeight="1">
      <c r="A169" s="58">
        <v>46</v>
      </c>
      <c r="B169" s="88" t="s">
        <v>317</v>
      </c>
      <c r="C169" s="88"/>
      <c r="D169" s="88"/>
      <c r="E169" s="51">
        <f>E103-E166</f>
        <v>17269000</v>
      </c>
      <c r="F169" s="51">
        <f>F103-F166</f>
        <v>17269000</v>
      </c>
      <c r="G169" s="51">
        <f>G103-G166</f>
        <v>1252833.1800000002</v>
      </c>
      <c r="H169" s="51">
        <f>H103-H166</f>
        <v>7318231.21</v>
      </c>
      <c r="I169" s="51">
        <f>I103-I166</f>
        <v>11046635.7</v>
      </c>
    </row>
    <row r="171" ht="0.75" customHeight="1"/>
    <row r="172" spans="7:9" ht="6.75" customHeight="1">
      <c r="G172" s="99" t="s">
        <v>4</v>
      </c>
      <c r="H172" s="99"/>
      <c r="I172" s="99"/>
    </row>
    <row r="173" spans="1:9" ht="1.5" customHeight="1">
      <c r="A173" s="89" t="s">
        <v>5</v>
      </c>
      <c r="B173" s="89" t="s">
        <v>318</v>
      </c>
      <c r="C173" s="89"/>
      <c r="D173" s="89"/>
      <c r="E173" s="89" t="s">
        <v>270</v>
      </c>
      <c r="F173" s="89" t="s">
        <v>271</v>
      </c>
      <c r="G173" s="99"/>
      <c r="H173" s="99"/>
      <c r="I173" s="99"/>
    </row>
    <row r="174" spans="1:6" ht="6.75" customHeight="1">
      <c r="A174" s="89"/>
      <c r="B174" s="89"/>
      <c r="C174" s="89"/>
      <c r="D174" s="89"/>
      <c r="E174" s="89"/>
      <c r="F174" s="89"/>
    </row>
    <row r="175" spans="2:9" ht="8.25" customHeight="1">
      <c r="B175" s="89"/>
      <c r="C175" s="89"/>
      <c r="D175" s="89"/>
      <c r="E175" s="89"/>
      <c r="F175" s="89"/>
      <c r="G175" s="89" t="s">
        <v>272</v>
      </c>
      <c r="H175" s="89" t="s">
        <v>273</v>
      </c>
      <c r="I175" s="89" t="s">
        <v>274</v>
      </c>
    </row>
    <row r="176" spans="7:9" ht="9.75" customHeight="1">
      <c r="G176" s="89"/>
      <c r="H176" s="89"/>
      <c r="I176" s="89"/>
    </row>
    <row r="177" ht="0.75" customHeight="1"/>
    <row r="178" ht="2.25" customHeight="1"/>
    <row r="179" spans="1:9" ht="11.25" customHeight="1">
      <c r="A179" s="58">
        <v>47</v>
      </c>
      <c r="B179" s="88" t="s">
        <v>319</v>
      </c>
      <c r="C179" s="88"/>
      <c r="D179" s="88"/>
      <c r="E179" s="51">
        <v>0</v>
      </c>
      <c r="F179" s="51">
        <v>0</v>
      </c>
      <c r="G179" s="51">
        <v>0</v>
      </c>
      <c r="H179" s="51">
        <v>0</v>
      </c>
      <c r="I179" s="51">
        <v>0</v>
      </c>
    </row>
    <row r="180" ht="0.75" customHeight="1"/>
    <row r="181" ht="2.25" customHeight="1"/>
    <row r="182" spans="1:9" ht="11.25" customHeight="1">
      <c r="A182" s="59">
        <v>48</v>
      </c>
      <c r="B182" s="96" t="s">
        <v>320</v>
      </c>
      <c r="C182" s="96"/>
      <c r="D182" s="96"/>
      <c r="E182" s="56">
        <v>0</v>
      </c>
      <c r="F182" s="56">
        <v>0</v>
      </c>
      <c r="G182" s="56">
        <v>0</v>
      </c>
      <c r="H182" s="56">
        <v>0</v>
      </c>
      <c r="I182" s="56">
        <v>0</v>
      </c>
    </row>
    <row r="183" ht="0.75" customHeight="1"/>
    <row r="184" ht="2.25" customHeight="1"/>
    <row r="185" spans="1:9" ht="11.25" customHeight="1">
      <c r="A185" s="59">
        <v>49</v>
      </c>
      <c r="B185" s="96" t="s">
        <v>321</v>
      </c>
      <c r="C185" s="96"/>
      <c r="D185" s="96"/>
      <c r="E185" s="56">
        <v>0</v>
      </c>
      <c r="F185" s="56">
        <v>0</v>
      </c>
      <c r="G185" s="56">
        <v>0</v>
      </c>
      <c r="H185" s="56">
        <v>0</v>
      </c>
      <c r="I185" s="56">
        <v>0</v>
      </c>
    </row>
    <row r="186" ht="0.75" customHeight="1"/>
    <row r="187" ht="2.25" customHeight="1"/>
    <row r="188" spans="1:9" ht="11.25" customHeight="1">
      <c r="A188" s="59">
        <v>50</v>
      </c>
      <c r="B188" s="96" t="s">
        <v>322</v>
      </c>
      <c r="C188" s="96"/>
      <c r="D188" s="96"/>
      <c r="E188" s="56">
        <v>0</v>
      </c>
      <c r="F188" s="56">
        <v>0</v>
      </c>
      <c r="G188" s="56">
        <v>0</v>
      </c>
      <c r="H188" s="56">
        <v>0</v>
      </c>
      <c r="I188" s="56">
        <v>0</v>
      </c>
    </row>
    <row r="189" ht="0.75" customHeight="1"/>
    <row r="190" ht="2.25" customHeight="1"/>
    <row r="191" spans="1:9" ht="11.25" customHeight="1">
      <c r="A191" s="59">
        <v>51</v>
      </c>
      <c r="B191" s="96" t="s">
        <v>323</v>
      </c>
      <c r="C191" s="96"/>
      <c r="D191" s="96"/>
      <c r="E191" s="56">
        <v>0</v>
      </c>
      <c r="F191" s="56">
        <v>0</v>
      </c>
      <c r="G191" s="56">
        <v>0</v>
      </c>
      <c r="H191" s="56">
        <v>0</v>
      </c>
      <c r="I191" s="56">
        <v>0</v>
      </c>
    </row>
    <row r="192" ht="0.75" customHeight="1"/>
    <row r="193" ht="2.25" customHeight="1"/>
    <row r="194" spans="1:9" ht="11.25" customHeight="1">
      <c r="A194" s="59">
        <v>52</v>
      </c>
      <c r="B194" s="96" t="s">
        <v>324</v>
      </c>
      <c r="C194" s="96"/>
      <c r="D194" s="96"/>
      <c r="E194" s="56">
        <v>0</v>
      </c>
      <c r="F194" s="56">
        <v>0</v>
      </c>
      <c r="G194" s="56">
        <v>0</v>
      </c>
      <c r="H194" s="56">
        <v>0</v>
      </c>
      <c r="I194" s="56">
        <v>0</v>
      </c>
    </row>
    <row r="195" ht="0.75" customHeight="1"/>
    <row r="196" ht="2.25" customHeight="1"/>
    <row r="197" spans="1:9" ht="11.25" customHeight="1">
      <c r="A197" s="59">
        <v>53</v>
      </c>
      <c r="B197" s="96" t="s">
        <v>325</v>
      </c>
      <c r="C197" s="96"/>
      <c r="D197" s="96"/>
      <c r="E197" s="56">
        <v>0</v>
      </c>
      <c r="F197" s="56">
        <v>0</v>
      </c>
      <c r="G197" s="56">
        <v>0</v>
      </c>
      <c r="H197" s="56">
        <v>0</v>
      </c>
      <c r="I197" s="56">
        <v>0</v>
      </c>
    </row>
    <row r="198" ht="0.75" customHeight="1"/>
    <row r="199" ht="2.25" customHeight="1"/>
    <row r="200" spans="1:9" ht="11.25" customHeight="1">
      <c r="A200" s="59">
        <v>54</v>
      </c>
      <c r="B200" s="96" t="s">
        <v>326</v>
      </c>
      <c r="C200" s="96"/>
      <c r="D200" s="96"/>
      <c r="E200" s="56">
        <v>0</v>
      </c>
      <c r="F200" s="56">
        <v>0</v>
      </c>
      <c r="G200" s="56">
        <v>0</v>
      </c>
      <c r="H200" s="56">
        <v>0</v>
      </c>
      <c r="I200" s="56">
        <v>0</v>
      </c>
    </row>
    <row r="201" ht="0.75" customHeight="1"/>
    <row r="202" ht="2.25" customHeight="1"/>
    <row r="203" spans="1:9" ht="11.25" customHeight="1">
      <c r="A203" s="59">
        <v>55</v>
      </c>
      <c r="B203" s="96" t="s">
        <v>327</v>
      </c>
      <c r="C203" s="96"/>
      <c r="D203" s="96"/>
      <c r="E203" s="56">
        <v>0</v>
      </c>
      <c r="F203" s="56">
        <v>0</v>
      </c>
      <c r="G203" s="56">
        <v>0</v>
      </c>
      <c r="H203" s="56">
        <v>0</v>
      </c>
      <c r="I203" s="56">
        <v>0</v>
      </c>
    </row>
    <row r="205" ht="0.75" customHeight="1"/>
    <row r="206" ht="2.25" customHeight="1"/>
    <row r="207" spans="1:7" ht="11.25" customHeight="1">
      <c r="A207" s="2" t="s">
        <v>5</v>
      </c>
      <c r="B207" s="99" t="s">
        <v>328</v>
      </c>
      <c r="C207" s="99"/>
      <c r="D207" s="99"/>
      <c r="E207" s="99"/>
      <c r="F207" s="89"/>
      <c r="G207" s="89"/>
    </row>
    <row r="208" ht="0.75" customHeight="1"/>
    <row r="209" ht="2.25" customHeight="1"/>
    <row r="210" spans="1:7" ht="11.25" customHeight="1">
      <c r="A210" s="58">
        <v>56</v>
      </c>
      <c r="B210" s="88" t="s">
        <v>329</v>
      </c>
      <c r="C210" s="88"/>
      <c r="D210" s="88"/>
      <c r="E210" s="88"/>
      <c r="F210" s="101">
        <v>17269000</v>
      </c>
      <c r="G210" s="101"/>
    </row>
    <row r="212" ht="0.75" customHeight="1"/>
    <row r="213" ht="2.25" customHeight="1"/>
    <row r="214" spans="6:8" ht="6.75" customHeight="1">
      <c r="F214" s="60"/>
      <c r="G214" s="89"/>
      <c r="H214" s="60"/>
    </row>
    <row r="215" spans="1:8" ht="1.5" customHeight="1">
      <c r="A215" s="89" t="s">
        <v>5</v>
      </c>
      <c r="B215" s="99" t="s">
        <v>330</v>
      </c>
      <c r="C215" s="99"/>
      <c r="D215" s="99"/>
      <c r="E215" s="99"/>
      <c r="F215" s="99"/>
      <c r="G215" s="89"/>
      <c r="H215" s="60"/>
    </row>
    <row r="216" spans="1:8" ht="6.75" customHeight="1">
      <c r="A216" s="89"/>
      <c r="B216" s="99"/>
      <c r="C216" s="99"/>
      <c r="D216" s="99"/>
      <c r="E216" s="99"/>
      <c r="F216" s="99"/>
      <c r="G216" s="60"/>
      <c r="H216" s="60"/>
    </row>
    <row r="217" spans="1:8" ht="12.75" customHeight="1" hidden="1">
      <c r="A217" s="89"/>
      <c r="B217" s="99"/>
      <c r="C217" s="99"/>
      <c r="D217" s="99"/>
      <c r="E217" s="99"/>
      <c r="F217" s="99"/>
      <c r="G217" s="99" t="s">
        <v>508</v>
      </c>
      <c r="H217" s="100">
        <v>41274</v>
      </c>
    </row>
    <row r="218" spans="6:8" ht="9.75" customHeight="1">
      <c r="F218" s="60" t="s">
        <v>509</v>
      </c>
      <c r="G218" s="99"/>
      <c r="H218" s="89"/>
    </row>
    <row r="219" spans="6:8" ht="0.75" customHeight="1">
      <c r="F219" s="61"/>
      <c r="G219" s="61"/>
      <c r="H219" s="61"/>
    </row>
    <row r="220" spans="6:8" ht="2.25" customHeight="1">
      <c r="F220" s="61"/>
      <c r="G220" s="61"/>
      <c r="H220" s="61"/>
    </row>
    <row r="221" spans="1:8" ht="11.25" customHeight="1">
      <c r="A221" s="59">
        <v>57</v>
      </c>
      <c r="B221" s="96" t="s">
        <v>331</v>
      </c>
      <c r="C221" s="96"/>
      <c r="D221" s="96"/>
      <c r="E221" s="96"/>
      <c r="G221" s="56"/>
      <c r="H221" s="56"/>
    </row>
    <row r="222" ht="0.75" customHeight="1"/>
    <row r="223" ht="2.25" customHeight="1"/>
    <row r="224" spans="1:8" ht="11.25" customHeight="1">
      <c r="A224" s="59">
        <v>58</v>
      </c>
      <c r="B224" s="96" t="s">
        <v>332</v>
      </c>
      <c r="C224" s="96"/>
      <c r="D224" s="96"/>
      <c r="E224" s="96"/>
      <c r="F224" s="56"/>
      <c r="G224" s="56"/>
      <c r="H224" s="56"/>
    </row>
    <row r="225" ht="0.75" customHeight="1"/>
    <row r="226" ht="2.25" customHeight="1"/>
    <row r="227" spans="1:8" ht="11.25" customHeight="1">
      <c r="A227" s="59">
        <v>59</v>
      </c>
      <c r="B227" s="96" t="s">
        <v>333</v>
      </c>
      <c r="C227" s="96"/>
      <c r="D227" s="96"/>
      <c r="E227" s="96"/>
      <c r="F227" s="56">
        <v>68967759.52</v>
      </c>
      <c r="G227" s="56">
        <v>69823084.67</v>
      </c>
      <c r="H227" s="56">
        <v>63697466.35</v>
      </c>
    </row>
    <row r="228" ht="0.75" customHeight="1"/>
    <row r="229" ht="2.25" customHeight="1"/>
    <row r="230" spans="1:8" ht="11.25" customHeight="1">
      <c r="A230" s="59">
        <v>60</v>
      </c>
      <c r="B230" s="96" t="s">
        <v>334</v>
      </c>
      <c r="C230" s="96"/>
      <c r="D230" s="96"/>
      <c r="E230" s="96"/>
      <c r="F230" s="56"/>
      <c r="G230" s="56"/>
      <c r="H230" s="56"/>
    </row>
    <row r="232" ht="0.75" customHeight="1"/>
    <row r="233" ht="2.25" customHeight="1"/>
    <row r="234" spans="7:9" ht="6.75" customHeight="1">
      <c r="G234" s="99" t="s">
        <v>4</v>
      </c>
      <c r="H234" s="99"/>
      <c r="I234" s="99"/>
    </row>
    <row r="235" spans="1:9" ht="1.5" customHeight="1">
      <c r="A235" s="89" t="s">
        <v>5</v>
      </c>
      <c r="B235" s="99" t="s">
        <v>335</v>
      </c>
      <c r="C235" s="99"/>
      <c r="D235" s="99"/>
      <c r="E235" s="89" t="s">
        <v>270</v>
      </c>
      <c r="F235" s="89" t="s">
        <v>271</v>
      </c>
      <c r="G235" s="99"/>
      <c r="H235" s="99"/>
      <c r="I235" s="99"/>
    </row>
    <row r="236" spans="1:6" ht="6.75" customHeight="1">
      <c r="A236" s="89"/>
      <c r="B236" s="99"/>
      <c r="C236" s="99"/>
      <c r="D236" s="99"/>
      <c r="E236" s="89"/>
      <c r="F236" s="89"/>
    </row>
    <row r="237" spans="2:9" ht="8.25" customHeight="1">
      <c r="B237" s="99"/>
      <c r="C237" s="99"/>
      <c r="D237" s="99"/>
      <c r="E237" s="89"/>
      <c r="F237" s="89"/>
      <c r="G237" s="89" t="s">
        <v>272</v>
      </c>
      <c r="H237" s="89" t="s">
        <v>273</v>
      </c>
      <c r="I237" s="89" t="s">
        <v>274</v>
      </c>
    </row>
    <row r="238" spans="7:9" ht="9.75" customHeight="1">
      <c r="G238" s="89"/>
      <c r="H238" s="89"/>
      <c r="I238" s="89"/>
    </row>
    <row r="239" ht="0.75" customHeight="1"/>
    <row r="240" ht="2.25" customHeight="1"/>
    <row r="241" spans="1:9" ht="11.25" customHeight="1">
      <c r="A241" s="58">
        <v>61</v>
      </c>
      <c r="B241" s="88" t="s">
        <v>336</v>
      </c>
      <c r="C241" s="88"/>
      <c r="D241" s="88"/>
      <c r="E241" s="51">
        <v>10849150</v>
      </c>
      <c r="F241" s="51">
        <v>10849150</v>
      </c>
      <c r="G241" s="51">
        <f>G244+G280+G283+G286</f>
        <v>1726512.82</v>
      </c>
      <c r="H241" s="51">
        <f>H244+H280+H283+H286</f>
        <v>5713252.898</v>
      </c>
      <c r="I241" s="51">
        <f>I244+I280+I283+I286</f>
        <v>5286238.05</v>
      </c>
    </row>
    <row r="242" ht="0.75" customHeight="1"/>
    <row r="243" ht="2.25" customHeight="1"/>
    <row r="244" spans="1:9" ht="11.25" customHeight="1">
      <c r="A244" s="59">
        <v>62</v>
      </c>
      <c r="B244" s="96" t="s">
        <v>337</v>
      </c>
      <c r="C244" s="96"/>
      <c r="D244" s="96"/>
      <c r="E244" s="56">
        <v>10042500</v>
      </c>
      <c r="F244" s="56">
        <v>10042500</v>
      </c>
      <c r="G244" s="56">
        <f>G247+G274+G277</f>
        <v>1623988.32</v>
      </c>
      <c r="H244" s="56">
        <f>H247+H274+H277</f>
        <v>5375092.56</v>
      </c>
      <c r="I244" s="56">
        <f>I247+I274+I277</f>
        <v>5002300.81</v>
      </c>
    </row>
    <row r="245" ht="0.75" customHeight="1"/>
    <row r="246" ht="2.25" customHeight="1"/>
    <row r="247" spans="1:9" ht="11.25" customHeight="1">
      <c r="A247" s="59">
        <v>63</v>
      </c>
      <c r="B247" s="96" t="s">
        <v>338</v>
      </c>
      <c r="C247" s="96"/>
      <c r="D247" s="96"/>
      <c r="E247" s="56">
        <v>10042500</v>
      </c>
      <c r="F247" s="56">
        <v>10042500</v>
      </c>
      <c r="G247" s="56">
        <f>G250+G262</f>
        <v>1623988.32</v>
      </c>
      <c r="H247" s="56">
        <f>H250+H262</f>
        <v>5375092.56</v>
      </c>
      <c r="I247" s="56">
        <f>I250+I262</f>
        <v>5002300.81</v>
      </c>
    </row>
    <row r="248" ht="0.75" customHeight="1"/>
    <row r="249" ht="2.25" customHeight="1"/>
    <row r="250" spans="1:9" ht="11.25" customHeight="1">
      <c r="A250" s="59">
        <v>64</v>
      </c>
      <c r="B250" s="96" t="s">
        <v>339</v>
      </c>
      <c r="C250" s="96"/>
      <c r="D250" s="96"/>
      <c r="E250" s="56">
        <v>10042500</v>
      </c>
      <c r="F250" s="56">
        <v>10042500</v>
      </c>
      <c r="G250" s="56">
        <f>G253+G256+G259</f>
        <v>1623988.32</v>
      </c>
      <c r="H250" s="56">
        <f>H253+H256+H259</f>
        <v>5375092.56</v>
      </c>
      <c r="I250" s="56">
        <f>I253+I256+I259</f>
        <v>5002300.81</v>
      </c>
    </row>
    <row r="251" ht="0.75" customHeight="1"/>
    <row r="252" ht="2.25" customHeight="1"/>
    <row r="253" spans="1:9" ht="11.25" customHeight="1">
      <c r="A253" s="59">
        <v>65</v>
      </c>
      <c r="B253" s="96" t="s">
        <v>279</v>
      </c>
      <c r="C253" s="96"/>
      <c r="D253" s="96"/>
      <c r="E253" s="56">
        <v>10042500</v>
      </c>
      <c r="F253" s="56">
        <v>10042500</v>
      </c>
      <c r="G253" s="56">
        <v>1623988.32</v>
      </c>
      <c r="H253" s="56">
        <v>5375092.56</v>
      </c>
      <c r="I253" s="56">
        <v>5002300.81</v>
      </c>
    </row>
    <row r="254" ht="0.75" customHeight="1"/>
    <row r="255" ht="2.25" customHeight="1"/>
    <row r="256" spans="1:9" ht="11.25" customHeight="1">
      <c r="A256" s="59">
        <v>66</v>
      </c>
      <c r="B256" s="96" t="s">
        <v>280</v>
      </c>
      <c r="C256" s="96"/>
      <c r="D256" s="96"/>
      <c r="E256" s="56">
        <v>0</v>
      </c>
      <c r="F256" s="56">
        <v>0</v>
      </c>
      <c r="G256" s="56">
        <v>0</v>
      </c>
      <c r="H256" s="56">
        <v>0</v>
      </c>
      <c r="I256" s="56">
        <v>0</v>
      </c>
    </row>
    <row r="257" ht="0.75" customHeight="1"/>
    <row r="258" ht="2.25" customHeight="1"/>
    <row r="259" spans="1:9" ht="11.25" customHeight="1">
      <c r="A259" s="59">
        <v>67</v>
      </c>
      <c r="B259" s="96" t="s">
        <v>281</v>
      </c>
      <c r="C259" s="96"/>
      <c r="D259" s="96"/>
      <c r="E259" s="56">
        <v>0</v>
      </c>
      <c r="F259" s="56">
        <v>0</v>
      </c>
      <c r="G259" s="56">
        <v>0</v>
      </c>
      <c r="H259" s="56">
        <v>0</v>
      </c>
      <c r="I259" s="56">
        <v>0</v>
      </c>
    </row>
    <row r="260" ht="0.75" customHeight="1"/>
    <row r="261" ht="2.25" customHeight="1"/>
    <row r="262" spans="1:9" ht="11.25" customHeight="1">
      <c r="A262" s="59">
        <v>68</v>
      </c>
      <c r="B262" s="96" t="s">
        <v>340</v>
      </c>
      <c r="C262" s="96"/>
      <c r="D262" s="96"/>
      <c r="E262" s="56">
        <v>0</v>
      </c>
      <c r="F262" s="56">
        <v>0</v>
      </c>
      <c r="G262" s="56">
        <v>0</v>
      </c>
      <c r="H262" s="56">
        <v>0</v>
      </c>
      <c r="I262" s="56">
        <v>0</v>
      </c>
    </row>
    <row r="263" ht="0.75" customHeight="1"/>
    <row r="264" ht="2.25" customHeight="1"/>
    <row r="265" spans="1:9" ht="11.25" customHeight="1">
      <c r="A265" s="59">
        <v>69</v>
      </c>
      <c r="B265" s="96" t="s">
        <v>279</v>
      </c>
      <c r="C265" s="96"/>
      <c r="D265" s="96"/>
      <c r="E265" s="56">
        <v>0</v>
      </c>
      <c r="F265" s="56">
        <v>0</v>
      </c>
      <c r="G265" s="56">
        <v>0</v>
      </c>
      <c r="H265" s="56">
        <v>0</v>
      </c>
      <c r="I265" s="56">
        <v>0</v>
      </c>
    </row>
    <row r="266" ht="0.75" customHeight="1"/>
    <row r="267" ht="2.25" customHeight="1"/>
    <row r="268" spans="1:9" ht="11.25" customHeight="1">
      <c r="A268" s="59">
        <v>70</v>
      </c>
      <c r="B268" s="96" t="s">
        <v>280</v>
      </c>
      <c r="C268" s="96"/>
      <c r="D268" s="96"/>
      <c r="E268" s="56">
        <v>0</v>
      </c>
      <c r="F268" s="56">
        <v>0</v>
      </c>
      <c r="G268" s="56">
        <v>0</v>
      </c>
      <c r="H268" s="56">
        <v>0</v>
      </c>
      <c r="I268" s="56">
        <v>0</v>
      </c>
    </row>
    <row r="269" ht="0.75" customHeight="1"/>
    <row r="270" ht="2.25" customHeight="1"/>
    <row r="271" spans="1:9" ht="11.25" customHeight="1">
      <c r="A271" s="59">
        <v>71</v>
      </c>
      <c r="B271" s="96" t="s">
        <v>281</v>
      </c>
      <c r="C271" s="96"/>
      <c r="D271" s="96"/>
      <c r="E271" s="56">
        <v>0</v>
      </c>
      <c r="F271" s="56">
        <v>0</v>
      </c>
      <c r="G271" s="56">
        <v>0</v>
      </c>
      <c r="H271" s="56">
        <v>0</v>
      </c>
      <c r="I271" s="56">
        <v>0</v>
      </c>
    </row>
    <row r="272" ht="0.75" customHeight="1"/>
    <row r="273" ht="2.25" customHeight="1"/>
    <row r="274" spans="1:9" ht="11.25" customHeight="1">
      <c r="A274" s="59">
        <v>72</v>
      </c>
      <c r="B274" s="96" t="s">
        <v>341</v>
      </c>
      <c r="C274" s="96"/>
      <c r="D274" s="96"/>
      <c r="E274" s="56">
        <v>0</v>
      </c>
      <c r="F274" s="56">
        <v>0</v>
      </c>
      <c r="G274" s="56">
        <v>0</v>
      </c>
      <c r="H274" s="56">
        <v>0</v>
      </c>
      <c r="I274" s="56">
        <v>0</v>
      </c>
    </row>
    <row r="275" ht="0.75" customHeight="1"/>
    <row r="276" ht="2.25" customHeight="1"/>
    <row r="277" spans="1:9" ht="11.25" customHeight="1">
      <c r="A277" s="59">
        <v>73</v>
      </c>
      <c r="B277" s="96" t="s">
        <v>342</v>
      </c>
      <c r="C277" s="96"/>
      <c r="D277" s="96"/>
      <c r="E277" s="56">
        <v>0</v>
      </c>
      <c r="F277" s="56">
        <v>0</v>
      </c>
      <c r="G277" s="56">
        <v>0</v>
      </c>
      <c r="H277" s="56">
        <v>0</v>
      </c>
      <c r="I277" s="56">
        <v>0</v>
      </c>
    </row>
    <row r="278" ht="0.75" customHeight="1"/>
    <row r="279" ht="2.25" customHeight="1"/>
    <row r="280" spans="1:9" ht="11.25" customHeight="1">
      <c r="A280" s="59">
        <v>74</v>
      </c>
      <c r="B280" s="96" t="s">
        <v>343</v>
      </c>
      <c r="C280" s="96"/>
      <c r="D280" s="96"/>
      <c r="E280" s="56">
        <v>0</v>
      </c>
      <c r="F280" s="56">
        <v>0</v>
      </c>
      <c r="G280" s="56">
        <v>0</v>
      </c>
      <c r="H280" s="56">
        <v>0</v>
      </c>
      <c r="I280" s="56">
        <v>0</v>
      </c>
    </row>
    <row r="281" ht="0.75" customHeight="1"/>
    <row r="282" ht="2.25" customHeight="1"/>
    <row r="283" spans="1:9" ht="11.25" customHeight="1">
      <c r="A283" s="59">
        <v>75</v>
      </c>
      <c r="B283" s="96" t="s">
        <v>344</v>
      </c>
      <c r="C283" s="96"/>
      <c r="D283" s="96"/>
      <c r="E283" s="56">
        <v>0</v>
      </c>
      <c r="F283" s="56">
        <v>0</v>
      </c>
      <c r="G283" s="56">
        <v>0</v>
      </c>
      <c r="H283" s="56">
        <v>0</v>
      </c>
      <c r="I283" s="56">
        <v>0</v>
      </c>
    </row>
    <row r="284" ht="0.75" customHeight="1"/>
    <row r="285" ht="2.25" customHeight="1"/>
    <row r="286" spans="1:9" ht="11.25" customHeight="1">
      <c r="A286" s="59">
        <v>76</v>
      </c>
      <c r="B286" s="96" t="s">
        <v>345</v>
      </c>
      <c r="C286" s="96"/>
      <c r="D286" s="96"/>
      <c r="E286" s="56">
        <v>806650</v>
      </c>
      <c r="F286" s="56">
        <v>806650</v>
      </c>
      <c r="G286" s="56">
        <v>102524.5</v>
      </c>
      <c r="H286" s="56">
        <v>338160.338</v>
      </c>
      <c r="I286" s="56">
        <v>283937.24</v>
      </c>
    </row>
    <row r="287" ht="0.75" customHeight="1"/>
    <row r="288" ht="2.25" customHeight="1"/>
    <row r="289" spans="1:9" ht="11.25" customHeight="1">
      <c r="A289" s="58">
        <v>77</v>
      </c>
      <c r="B289" s="88" t="s">
        <v>346</v>
      </c>
      <c r="C289" s="88"/>
      <c r="D289" s="88"/>
      <c r="E289" s="51">
        <v>0</v>
      </c>
      <c r="F289" s="51">
        <v>0</v>
      </c>
      <c r="G289" s="51">
        <v>0</v>
      </c>
      <c r="H289" s="51">
        <v>0</v>
      </c>
      <c r="I289" s="51">
        <v>0</v>
      </c>
    </row>
    <row r="290" ht="0.75" customHeight="1"/>
    <row r="291" ht="2.25" customHeight="1"/>
    <row r="292" spans="1:9" ht="11.25" customHeight="1">
      <c r="A292" s="59">
        <v>78</v>
      </c>
      <c r="B292" s="96" t="s">
        <v>347</v>
      </c>
      <c r="C292" s="96"/>
      <c r="D292" s="96"/>
      <c r="E292" s="56">
        <v>0</v>
      </c>
      <c r="F292" s="56">
        <v>0</v>
      </c>
      <c r="G292" s="56">
        <v>0</v>
      </c>
      <c r="H292" s="56">
        <v>0</v>
      </c>
      <c r="I292" s="56">
        <v>0</v>
      </c>
    </row>
    <row r="293" ht="0.75" customHeight="1"/>
    <row r="294" ht="2.25" customHeight="1"/>
    <row r="295" spans="1:9" ht="11.25" customHeight="1">
      <c r="A295" s="59">
        <v>79</v>
      </c>
      <c r="B295" s="96" t="s">
        <v>348</v>
      </c>
      <c r="C295" s="96"/>
      <c r="D295" s="96"/>
      <c r="E295" s="56">
        <v>0</v>
      </c>
      <c r="F295" s="56">
        <v>0</v>
      </c>
      <c r="G295" s="56">
        <v>0</v>
      </c>
      <c r="H295" s="56">
        <v>0</v>
      </c>
      <c r="I295" s="56">
        <v>0</v>
      </c>
    </row>
    <row r="296" ht="0.75" customHeight="1"/>
    <row r="297" ht="2.25" customHeight="1"/>
    <row r="298" spans="1:9" ht="11.25" customHeight="1">
      <c r="A298" s="59">
        <v>80</v>
      </c>
      <c r="B298" s="96" t="s">
        <v>349</v>
      </c>
      <c r="C298" s="96"/>
      <c r="D298" s="96"/>
      <c r="E298" s="56">
        <v>0</v>
      </c>
      <c r="F298" s="56">
        <v>0</v>
      </c>
      <c r="G298" s="56">
        <v>0</v>
      </c>
      <c r="H298" s="56">
        <v>0</v>
      </c>
      <c r="I298" s="56">
        <v>0</v>
      </c>
    </row>
    <row r="299" ht="0.75" customHeight="1"/>
    <row r="300" ht="2.25" customHeight="1"/>
    <row r="301" spans="1:9" ht="11.25" customHeight="1">
      <c r="A301" s="58">
        <v>81</v>
      </c>
      <c r="B301" s="88" t="s">
        <v>350</v>
      </c>
      <c r="C301" s="88"/>
      <c r="D301" s="88"/>
      <c r="E301" s="51">
        <v>0</v>
      </c>
      <c r="F301" s="51">
        <v>0</v>
      </c>
      <c r="G301" s="51">
        <v>0</v>
      </c>
      <c r="H301" s="51">
        <v>0</v>
      </c>
      <c r="I301" s="51">
        <v>0</v>
      </c>
    </row>
    <row r="302" ht="0.75" customHeight="1"/>
    <row r="303" ht="2.25" customHeight="1"/>
    <row r="304" spans="1:9" ht="8.25" customHeight="1">
      <c r="A304" s="58">
        <v>82</v>
      </c>
      <c r="B304" s="97" t="s">
        <v>351</v>
      </c>
      <c r="C304" s="97"/>
      <c r="D304" s="97"/>
      <c r="E304" s="51">
        <v>10849150</v>
      </c>
      <c r="F304" s="51">
        <v>10849150</v>
      </c>
      <c r="G304" s="51">
        <f>G241+G289+G301</f>
        <v>1726512.82</v>
      </c>
      <c r="H304" s="51">
        <f>H241+H289+H301</f>
        <v>5713252.898</v>
      </c>
      <c r="I304" s="51">
        <f>I241+I289+I301</f>
        <v>5286238.05</v>
      </c>
    </row>
    <row r="305" spans="2:4" ht="8.25" customHeight="1">
      <c r="B305" s="97"/>
      <c r="C305" s="97"/>
      <c r="D305" s="97"/>
    </row>
    <row r="307" ht="0.75" customHeight="1"/>
    <row r="308" ht="2.25" customHeight="1"/>
    <row r="309" spans="7:9" ht="6.75" customHeight="1">
      <c r="G309" s="99" t="s">
        <v>504</v>
      </c>
      <c r="H309" s="99"/>
      <c r="I309" s="99"/>
    </row>
    <row r="310" spans="1:9" ht="1.5" customHeight="1">
      <c r="A310" s="89" t="s">
        <v>5</v>
      </c>
      <c r="B310" s="99" t="s">
        <v>352</v>
      </c>
      <c r="C310" s="99"/>
      <c r="D310" s="99"/>
      <c r="E310" s="89" t="s">
        <v>507</v>
      </c>
      <c r="F310" s="89" t="s">
        <v>300</v>
      </c>
      <c r="G310" s="99"/>
      <c r="H310" s="99"/>
      <c r="I310" s="99"/>
    </row>
    <row r="311" spans="1:6" ht="6.75" customHeight="1">
      <c r="A311" s="89"/>
      <c r="B311" s="99"/>
      <c r="C311" s="99"/>
      <c r="D311" s="99"/>
      <c r="E311" s="89"/>
      <c r="F311" s="89"/>
    </row>
    <row r="312" spans="2:9" ht="8.25" customHeight="1">
      <c r="B312" s="99"/>
      <c r="C312" s="99"/>
      <c r="D312" s="99"/>
      <c r="E312" s="89"/>
      <c r="F312" s="89"/>
      <c r="G312" s="89" t="s">
        <v>272</v>
      </c>
      <c r="H312" s="89" t="s">
        <v>273</v>
      </c>
      <c r="I312" s="89" t="s">
        <v>274</v>
      </c>
    </row>
    <row r="313" spans="7:9" ht="9.75" customHeight="1">
      <c r="G313" s="89"/>
      <c r="H313" s="89"/>
      <c r="I313" s="89"/>
    </row>
    <row r="314" ht="0.75" customHeight="1"/>
    <row r="315" ht="2.25" customHeight="1"/>
    <row r="316" spans="1:9" ht="11.25" customHeight="1">
      <c r="A316" s="58">
        <v>83</v>
      </c>
      <c r="B316" s="88" t="s">
        <v>354</v>
      </c>
      <c r="C316" s="88"/>
      <c r="D316" s="88"/>
      <c r="E316" s="51">
        <v>20000</v>
      </c>
      <c r="F316" s="51">
        <v>20000</v>
      </c>
      <c r="G316" s="51">
        <v>0</v>
      </c>
      <c r="H316" s="51">
        <v>0</v>
      </c>
      <c r="I316" s="51">
        <f>I319+I322</f>
        <v>2645.82</v>
      </c>
    </row>
    <row r="317" ht="0.75" customHeight="1"/>
    <row r="318" ht="2.25" customHeight="1"/>
    <row r="319" spans="1:9" ht="11.25" customHeight="1">
      <c r="A319" s="59">
        <v>84</v>
      </c>
      <c r="B319" s="96" t="s">
        <v>355</v>
      </c>
      <c r="C319" s="96"/>
      <c r="D319" s="96"/>
      <c r="E319" s="56">
        <v>20000</v>
      </c>
      <c r="F319" s="56">
        <v>20000</v>
      </c>
      <c r="G319" s="56">
        <v>0</v>
      </c>
      <c r="H319" s="56">
        <v>0</v>
      </c>
      <c r="I319" s="56">
        <v>2645.82</v>
      </c>
    </row>
    <row r="320" ht="0.75" customHeight="1"/>
    <row r="321" ht="2.25" customHeight="1"/>
    <row r="322" spans="1:9" ht="11.25" customHeight="1">
      <c r="A322" s="59">
        <v>85</v>
      </c>
      <c r="B322" s="96" t="s">
        <v>356</v>
      </c>
      <c r="C322" s="96"/>
      <c r="D322" s="96"/>
      <c r="E322" s="56">
        <v>0</v>
      </c>
      <c r="F322" s="56">
        <v>0</v>
      </c>
      <c r="G322" s="56">
        <v>0</v>
      </c>
      <c r="H322" s="56">
        <v>0</v>
      </c>
      <c r="I322" s="56">
        <v>0</v>
      </c>
    </row>
    <row r="323" ht="0.75" customHeight="1"/>
    <row r="324" spans="1:9" ht="8.25" customHeight="1">
      <c r="A324" s="58">
        <v>86</v>
      </c>
      <c r="B324" s="97" t="s">
        <v>357</v>
      </c>
      <c r="C324" s="97"/>
      <c r="D324" s="97"/>
      <c r="E324" s="51">
        <v>20000</v>
      </c>
      <c r="F324" s="51">
        <v>20000</v>
      </c>
      <c r="G324" s="51">
        <v>0</v>
      </c>
      <c r="H324" s="51">
        <v>0</v>
      </c>
      <c r="I324" s="51">
        <f>I316</f>
        <v>2645.82</v>
      </c>
    </row>
    <row r="325" spans="2:4" ht="8.25" customHeight="1">
      <c r="B325" s="97"/>
      <c r="C325" s="97"/>
      <c r="D325" s="97"/>
    </row>
    <row r="327" ht="33.75" customHeight="1"/>
    <row r="328" spans="1:5" ht="15">
      <c r="A328" s="98"/>
      <c r="B328" s="98"/>
      <c r="C328" s="98"/>
      <c r="D328" s="98"/>
      <c r="E328" s="98"/>
    </row>
    <row r="329" ht="48.75" customHeight="1"/>
    <row r="330" spans="1:9" ht="12.75" customHeight="1">
      <c r="A330" s="62" t="s">
        <v>358</v>
      </c>
      <c r="B330" s="63"/>
      <c r="C330" s="63"/>
      <c r="D330" s="63"/>
      <c r="E330" s="64" t="s">
        <v>359</v>
      </c>
      <c r="F330" s="63"/>
      <c r="G330" s="63"/>
      <c r="H330" s="64" t="s">
        <v>360</v>
      </c>
      <c r="I330" s="63"/>
    </row>
    <row r="331" spans="1:9" ht="12.75" customHeight="1">
      <c r="A331" s="64" t="s">
        <v>361</v>
      </c>
      <c r="B331" s="63"/>
      <c r="C331" s="63"/>
      <c r="D331" s="63"/>
      <c r="E331" s="64" t="s">
        <v>362</v>
      </c>
      <c r="F331" s="63"/>
      <c r="G331" s="63"/>
      <c r="H331" s="64" t="s">
        <v>363</v>
      </c>
      <c r="I331" s="63"/>
    </row>
  </sheetData>
  <sheetProtection password="CADC" sheet="1" objects="1" scenarios="1"/>
  <mergeCells count="141">
    <mergeCell ref="A1:I1"/>
    <mergeCell ref="A2:I2"/>
    <mergeCell ref="A4:I4"/>
    <mergeCell ref="A6:I8"/>
    <mergeCell ref="E13:E14"/>
    <mergeCell ref="G17:I18"/>
    <mergeCell ref="A18:A19"/>
    <mergeCell ref="B18:D20"/>
    <mergeCell ref="E18:E20"/>
    <mergeCell ref="F18:F20"/>
    <mergeCell ref="G20:G21"/>
    <mergeCell ref="H20:H21"/>
    <mergeCell ref="I20:I21"/>
    <mergeCell ref="B24:D25"/>
    <mergeCell ref="B28:D28"/>
    <mergeCell ref="B31:D31"/>
    <mergeCell ref="B34:D34"/>
    <mergeCell ref="B37:D37"/>
    <mergeCell ref="B40:D40"/>
    <mergeCell ref="B43:D43"/>
    <mergeCell ref="B46:D46"/>
    <mergeCell ref="B49:D49"/>
    <mergeCell ref="B52:D52"/>
    <mergeCell ref="B55:D55"/>
    <mergeCell ref="B58:D58"/>
    <mergeCell ref="B61:D61"/>
    <mergeCell ref="B64:D64"/>
    <mergeCell ref="B67:D67"/>
    <mergeCell ref="B70:D70"/>
    <mergeCell ref="B73:D73"/>
    <mergeCell ref="B76:D76"/>
    <mergeCell ref="B79:D79"/>
    <mergeCell ref="B82:D82"/>
    <mergeCell ref="B85:D85"/>
    <mergeCell ref="B88:D88"/>
    <mergeCell ref="B91:D91"/>
    <mergeCell ref="B94:D94"/>
    <mergeCell ref="B97:D97"/>
    <mergeCell ref="B100:D100"/>
    <mergeCell ref="B103:D103"/>
    <mergeCell ref="G107:I108"/>
    <mergeCell ref="A108:A109"/>
    <mergeCell ref="B108:D110"/>
    <mergeCell ref="E108:E110"/>
    <mergeCell ref="F108:F110"/>
    <mergeCell ref="G110:G111"/>
    <mergeCell ref="H110:H111"/>
    <mergeCell ref="I110:I111"/>
    <mergeCell ref="B114:D115"/>
    <mergeCell ref="B118:D118"/>
    <mergeCell ref="B121:D121"/>
    <mergeCell ref="B124:D124"/>
    <mergeCell ref="B127:D127"/>
    <mergeCell ref="B130:D130"/>
    <mergeCell ref="B133:D133"/>
    <mergeCell ref="B136:D136"/>
    <mergeCell ref="B139:D139"/>
    <mergeCell ref="B142:D142"/>
    <mergeCell ref="B145:D145"/>
    <mergeCell ref="B148:D148"/>
    <mergeCell ref="B151:D151"/>
    <mergeCell ref="B154:D154"/>
    <mergeCell ref="B157:D157"/>
    <mergeCell ref="B160:D160"/>
    <mergeCell ref="B163:D163"/>
    <mergeCell ref="B166:D166"/>
    <mergeCell ref="B169:D169"/>
    <mergeCell ref="G172:I173"/>
    <mergeCell ref="A173:A174"/>
    <mergeCell ref="B173:D175"/>
    <mergeCell ref="E173:E175"/>
    <mergeCell ref="F173:F175"/>
    <mergeCell ref="G175:G176"/>
    <mergeCell ref="H175:H176"/>
    <mergeCell ref="I175:I176"/>
    <mergeCell ref="B179:D179"/>
    <mergeCell ref="B182:D182"/>
    <mergeCell ref="B185:D185"/>
    <mergeCell ref="B188:D188"/>
    <mergeCell ref="B191:D191"/>
    <mergeCell ref="B194:D194"/>
    <mergeCell ref="B197:D197"/>
    <mergeCell ref="B200:D200"/>
    <mergeCell ref="B203:D203"/>
    <mergeCell ref="B207:E207"/>
    <mergeCell ref="F207:G207"/>
    <mergeCell ref="B210:E210"/>
    <mergeCell ref="F210:G210"/>
    <mergeCell ref="G214:G215"/>
    <mergeCell ref="A215:A217"/>
    <mergeCell ref="B215:E217"/>
    <mergeCell ref="F215:F217"/>
    <mergeCell ref="G217:G218"/>
    <mergeCell ref="H217:H218"/>
    <mergeCell ref="B221:E221"/>
    <mergeCell ref="B224:E224"/>
    <mergeCell ref="B227:E227"/>
    <mergeCell ref="B230:E230"/>
    <mergeCell ref="G234:I235"/>
    <mergeCell ref="A235:A236"/>
    <mergeCell ref="B235:D237"/>
    <mergeCell ref="E235:E237"/>
    <mergeCell ref="F235:F237"/>
    <mergeCell ref="G237:G238"/>
    <mergeCell ref="H237:H238"/>
    <mergeCell ref="I237:I238"/>
    <mergeCell ref="B241:D241"/>
    <mergeCell ref="B244:D244"/>
    <mergeCell ref="B247:D247"/>
    <mergeCell ref="B250:D250"/>
    <mergeCell ref="B253:D253"/>
    <mergeCell ref="B256:D256"/>
    <mergeCell ref="B259:D259"/>
    <mergeCell ref="B262:D262"/>
    <mergeCell ref="B265:D265"/>
    <mergeCell ref="B268:D268"/>
    <mergeCell ref="B271:D271"/>
    <mergeCell ref="B274:D274"/>
    <mergeCell ref="B277:D277"/>
    <mergeCell ref="B280:D280"/>
    <mergeCell ref="B283:D283"/>
    <mergeCell ref="B286:D286"/>
    <mergeCell ref="G312:G313"/>
    <mergeCell ref="H312:H313"/>
    <mergeCell ref="I312:I313"/>
    <mergeCell ref="B289:D289"/>
    <mergeCell ref="B292:D292"/>
    <mergeCell ref="B295:D295"/>
    <mergeCell ref="B298:D298"/>
    <mergeCell ref="B301:D301"/>
    <mergeCell ref="B304:D305"/>
    <mergeCell ref="B316:D316"/>
    <mergeCell ref="B319:D319"/>
    <mergeCell ref="B322:D322"/>
    <mergeCell ref="B324:D325"/>
    <mergeCell ref="A328:E328"/>
    <mergeCell ref="G309:I310"/>
    <mergeCell ref="A310:A311"/>
    <mergeCell ref="B310:D312"/>
    <mergeCell ref="E310:E312"/>
    <mergeCell ref="F310:F31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62"/>
  <sheetViews>
    <sheetView zoomScale="120" zoomScaleNormal="120" zoomScalePageLayoutView="0" workbookViewId="0" topLeftCell="A1">
      <selection activeCell="I57" sqref="I57"/>
    </sheetView>
  </sheetViews>
  <sheetFormatPr defaultColWidth="6.8515625" defaultRowHeight="12.75" customHeight="1"/>
  <cols>
    <col min="1" max="1" width="2.00390625" style="1" customWidth="1"/>
    <col min="2" max="2" width="3.7109375" style="1" customWidth="1"/>
    <col min="3" max="3" width="0.9921875" style="1" customWidth="1"/>
    <col min="4" max="4" width="28.140625" style="1" customWidth="1"/>
    <col min="5" max="5" width="2.421875" style="1" customWidth="1"/>
    <col min="6" max="6" width="11.00390625" style="1" customWidth="1"/>
    <col min="7" max="8" width="10.28125" style="1" customWidth="1"/>
    <col min="9" max="9" width="11.28125" style="1" customWidth="1"/>
    <col min="10" max="10" width="10.57421875" style="1" customWidth="1"/>
    <col min="11" max="11" width="10.7109375" style="1" customWidth="1"/>
    <col min="12" max="12" width="11.00390625" style="1" customWidth="1"/>
    <col min="13" max="13" width="11.8515625" style="1" customWidth="1"/>
    <col min="14" max="14" width="11.140625" style="1" customWidth="1"/>
    <col min="15" max="15" width="10.421875" style="1" customWidth="1"/>
    <col min="16" max="16" width="10.140625" style="1" customWidth="1"/>
    <col min="17" max="16384" width="6.8515625" style="1" customWidth="1"/>
  </cols>
  <sheetData>
    <row r="1" spans="5:17" ht="14.25" customHeight="1">
      <c r="E1" s="90" t="s">
        <v>0</v>
      </c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5:17" ht="14.25" customHeight="1">
      <c r="E2" s="91" t="s">
        <v>1</v>
      </c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5:17" ht="15" customHeight="1">
      <c r="E3" s="92" t="s">
        <v>2</v>
      </c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</row>
    <row r="4" ht="0.75" customHeight="1"/>
    <row r="5" spans="2:17" ht="12" customHeight="1">
      <c r="B5" s="98"/>
      <c r="C5" s="98"/>
      <c r="D5" s="98"/>
      <c r="E5" s="93" t="s">
        <v>510</v>
      </c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</row>
    <row r="6" spans="5:17" ht="0.75" customHeight="1"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</row>
    <row r="7" spans="5:17" ht="9" customHeight="1"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</row>
    <row r="8" ht="10.5" customHeight="1"/>
    <row r="9" ht="7.5" customHeight="1"/>
    <row r="10" ht="0.75" customHeight="1"/>
    <row r="11" ht="3.75" customHeight="1"/>
    <row r="12" spans="2:4" ht="10.5" customHeight="1">
      <c r="B12" s="107" t="s">
        <v>511</v>
      </c>
      <c r="C12" s="107"/>
      <c r="D12" s="107"/>
    </row>
    <row r="13" ht="2.25" customHeight="1"/>
    <row r="14" spans="6:16" ht="8.25" customHeight="1">
      <c r="F14" s="104" t="s">
        <v>512</v>
      </c>
      <c r="G14" s="105"/>
      <c r="H14" s="105"/>
      <c r="I14" s="105"/>
      <c r="J14" s="106"/>
      <c r="K14" s="104" t="s">
        <v>513</v>
      </c>
      <c r="L14" s="105"/>
      <c r="M14" s="105"/>
      <c r="N14" s="105"/>
      <c r="O14" s="105"/>
      <c r="P14" s="106"/>
    </row>
    <row r="15" ht="6" customHeight="1">
      <c r="J15" s="65"/>
    </row>
    <row r="16" spans="2:12" ht="6.75" customHeight="1">
      <c r="B16" s="89" t="s">
        <v>5</v>
      </c>
      <c r="D16" s="89" t="s">
        <v>514</v>
      </c>
      <c r="E16" s="89"/>
      <c r="F16" s="89" t="s">
        <v>515</v>
      </c>
      <c r="G16" s="89" t="s">
        <v>516</v>
      </c>
      <c r="J16" s="66"/>
      <c r="K16" s="89" t="s">
        <v>515</v>
      </c>
      <c r="L16" s="89" t="s">
        <v>516</v>
      </c>
    </row>
    <row r="17" spans="2:16" ht="1.5" customHeight="1">
      <c r="B17" s="89"/>
      <c r="D17" s="89"/>
      <c r="E17" s="89"/>
      <c r="F17" s="89"/>
      <c r="G17" s="89"/>
      <c r="H17" s="89" t="s">
        <v>517</v>
      </c>
      <c r="I17" s="89" t="s">
        <v>518</v>
      </c>
      <c r="J17" s="103" t="s">
        <v>446</v>
      </c>
      <c r="K17" s="89"/>
      <c r="L17" s="89"/>
      <c r="M17" s="89" t="s">
        <v>519</v>
      </c>
      <c r="N17" s="89" t="s">
        <v>517</v>
      </c>
      <c r="O17" s="89" t="s">
        <v>518</v>
      </c>
      <c r="P17" s="89" t="s">
        <v>446</v>
      </c>
    </row>
    <row r="18" spans="6:16" ht="6.75" customHeight="1">
      <c r="F18" s="89"/>
      <c r="G18" s="89"/>
      <c r="H18" s="89"/>
      <c r="I18" s="89"/>
      <c r="J18" s="103"/>
      <c r="K18" s="89"/>
      <c r="L18" s="89"/>
      <c r="M18" s="89"/>
      <c r="N18" s="89"/>
      <c r="O18" s="89"/>
      <c r="P18" s="89"/>
    </row>
    <row r="19" spans="6:12" ht="11.25" customHeight="1">
      <c r="F19" s="89"/>
      <c r="G19" s="89"/>
      <c r="J19" s="66"/>
      <c r="K19" s="89"/>
      <c r="L19" s="89"/>
    </row>
    <row r="20" ht="2.25" customHeight="1">
      <c r="J20" s="66"/>
    </row>
    <row r="21" spans="2:16" ht="8.25" customHeight="1">
      <c r="B21" s="58">
        <v>1</v>
      </c>
      <c r="D21" s="97" t="s">
        <v>520</v>
      </c>
      <c r="E21" s="97"/>
      <c r="F21" s="51">
        <v>0</v>
      </c>
      <c r="G21" s="51">
        <f>G25</f>
        <v>2625960.2</v>
      </c>
      <c r="H21" s="51">
        <f aca="true" t="shared" si="0" ref="H21:P21">H25</f>
        <v>1832921.71</v>
      </c>
      <c r="I21" s="51">
        <f t="shared" si="0"/>
        <v>4023.85</v>
      </c>
      <c r="J21" s="67">
        <f t="shared" si="0"/>
        <v>789014.64</v>
      </c>
      <c r="K21" s="51">
        <f t="shared" si="0"/>
        <v>0</v>
      </c>
      <c r="L21" s="51">
        <f t="shared" si="0"/>
        <v>13180542.76</v>
      </c>
      <c r="M21" s="51">
        <f t="shared" si="0"/>
        <v>12072128.01</v>
      </c>
      <c r="N21" s="51">
        <f t="shared" si="0"/>
        <v>11481249.23</v>
      </c>
      <c r="O21" s="51">
        <f t="shared" si="0"/>
        <v>50103.33</v>
      </c>
      <c r="P21" s="51">
        <f t="shared" si="0"/>
        <v>1649190.1999999993</v>
      </c>
    </row>
    <row r="22" spans="4:10" ht="8.25" customHeight="1">
      <c r="D22" s="97"/>
      <c r="E22" s="97"/>
      <c r="J22" s="66"/>
    </row>
    <row r="23" ht="2.25" customHeight="1">
      <c r="J23" s="66"/>
    </row>
    <row r="24" ht="2.25" customHeight="1">
      <c r="J24" s="66"/>
    </row>
    <row r="25" spans="2:16" ht="8.25" customHeight="1">
      <c r="B25" s="58">
        <v>2</v>
      </c>
      <c r="D25" s="88" t="s">
        <v>521</v>
      </c>
      <c r="E25" s="88"/>
      <c r="F25" s="51">
        <v>0</v>
      </c>
      <c r="G25" s="51">
        <f>G28+G34</f>
        <v>2625960.2</v>
      </c>
      <c r="H25" s="51">
        <f>H28+H34</f>
        <v>1832921.71</v>
      </c>
      <c r="I25" s="51">
        <f>I28+I34</f>
        <v>4023.85</v>
      </c>
      <c r="J25" s="67">
        <f>J28+J34</f>
        <v>789014.64</v>
      </c>
      <c r="K25" s="51">
        <f>K28+K34</f>
        <v>0</v>
      </c>
      <c r="L25" s="51">
        <f>L28+L37</f>
        <v>13180542.76</v>
      </c>
      <c r="M25" s="51">
        <f>M28+M37</f>
        <v>12072128.01</v>
      </c>
      <c r="N25" s="51">
        <f>N28+N37</f>
        <v>11481249.23</v>
      </c>
      <c r="O25" s="51">
        <f>O28+O37</f>
        <v>50103.33</v>
      </c>
      <c r="P25" s="51">
        <f>P28+P37</f>
        <v>1649190.1999999993</v>
      </c>
    </row>
    <row r="26" ht="2.25" customHeight="1">
      <c r="J26" s="66"/>
    </row>
    <row r="27" ht="2.25" customHeight="1">
      <c r="J27" s="66"/>
    </row>
    <row r="28" spans="2:16" ht="8.25" customHeight="1">
      <c r="B28" s="59">
        <v>3</v>
      </c>
      <c r="D28" s="96" t="s">
        <v>522</v>
      </c>
      <c r="E28" s="96"/>
      <c r="F28" s="56">
        <v>0</v>
      </c>
      <c r="G28" s="56">
        <v>2512973.83</v>
      </c>
      <c r="H28" s="56">
        <v>1719935.34</v>
      </c>
      <c r="I28" s="56">
        <v>4023.85</v>
      </c>
      <c r="J28" s="68">
        <f>G28-H28-I28</f>
        <v>789014.64</v>
      </c>
      <c r="K28" s="56">
        <v>0</v>
      </c>
      <c r="L28" s="56">
        <v>13044155.76</v>
      </c>
      <c r="M28" s="56">
        <v>11935741.01</v>
      </c>
      <c r="N28" s="56">
        <v>11344862.23</v>
      </c>
      <c r="O28" s="56">
        <v>50103.33</v>
      </c>
      <c r="P28" s="56">
        <f>L28-N28-O28</f>
        <v>1649190.1999999993</v>
      </c>
    </row>
    <row r="29" ht="2.25" customHeight="1">
      <c r="J29" s="66"/>
    </row>
    <row r="30" ht="2.25" customHeight="1">
      <c r="J30" s="66"/>
    </row>
    <row r="31" spans="2:16" ht="8.25" customHeight="1">
      <c r="B31" s="59">
        <v>4</v>
      </c>
      <c r="D31" s="96" t="s">
        <v>523</v>
      </c>
      <c r="E31" s="96"/>
      <c r="F31" s="56">
        <v>0</v>
      </c>
      <c r="G31" s="56">
        <v>0</v>
      </c>
      <c r="H31" s="56">
        <v>0</v>
      </c>
      <c r="I31" s="56">
        <v>0</v>
      </c>
      <c r="J31" s="68">
        <v>0</v>
      </c>
      <c r="K31" s="56">
        <v>0</v>
      </c>
      <c r="L31" s="56">
        <v>0</v>
      </c>
      <c r="M31" s="56">
        <v>0</v>
      </c>
      <c r="N31" s="56">
        <v>0</v>
      </c>
      <c r="O31" s="56">
        <v>0</v>
      </c>
      <c r="P31" s="56">
        <v>0</v>
      </c>
    </row>
    <row r="32" ht="2.25" customHeight="1">
      <c r="J32" s="66"/>
    </row>
    <row r="33" ht="2.25" customHeight="1">
      <c r="J33" s="66"/>
    </row>
    <row r="34" spans="2:16" ht="8.25" customHeight="1">
      <c r="B34" s="59">
        <v>5</v>
      </c>
      <c r="D34" s="96" t="s">
        <v>524</v>
      </c>
      <c r="E34" s="96"/>
      <c r="F34" s="56">
        <v>0</v>
      </c>
      <c r="G34" s="56">
        <v>112986.37</v>
      </c>
      <c r="H34" s="56">
        <v>112986.37</v>
      </c>
      <c r="I34" s="56">
        <v>0</v>
      </c>
      <c r="J34" s="68">
        <v>0</v>
      </c>
      <c r="K34" s="56">
        <v>0</v>
      </c>
      <c r="L34" s="56">
        <v>0</v>
      </c>
      <c r="M34" s="56">
        <v>0</v>
      </c>
      <c r="N34" s="56">
        <v>0</v>
      </c>
      <c r="O34" s="56">
        <v>0</v>
      </c>
      <c r="P34" s="56">
        <v>0</v>
      </c>
    </row>
    <row r="35" ht="2.25" customHeight="1">
      <c r="J35" s="66"/>
    </row>
    <row r="36" ht="2.25" customHeight="1">
      <c r="J36" s="66"/>
    </row>
    <row r="37" spans="2:16" ht="8.25" customHeight="1">
      <c r="B37" s="58">
        <v>6</v>
      </c>
      <c r="D37" s="88" t="s">
        <v>525</v>
      </c>
      <c r="E37" s="88"/>
      <c r="F37" s="51">
        <v>0</v>
      </c>
      <c r="G37" s="51">
        <v>0</v>
      </c>
      <c r="H37" s="51">
        <v>0</v>
      </c>
      <c r="I37" s="51">
        <v>0</v>
      </c>
      <c r="J37" s="67">
        <v>0</v>
      </c>
      <c r="K37" s="51">
        <v>0</v>
      </c>
      <c r="L37" s="51">
        <v>136387</v>
      </c>
      <c r="M37" s="51">
        <v>136387</v>
      </c>
      <c r="N37" s="51">
        <v>136387</v>
      </c>
      <c r="O37" s="51">
        <v>0</v>
      </c>
      <c r="P37" s="51">
        <v>0</v>
      </c>
    </row>
    <row r="38" ht="2.25" customHeight="1">
      <c r="J38" s="66"/>
    </row>
    <row r="39" ht="2.25" customHeight="1">
      <c r="J39" s="66"/>
    </row>
    <row r="40" spans="2:16" ht="8.25" customHeight="1">
      <c r="B40" s="59">
        <v>7</v>
      </c>
      <c r="D40" s="96" t="s">
        <v>526</v>
      </c>
      <c r="E40" s="96"/>
      <c r="F40" s="56">
        <v>0</v>
      </c>
      <c r="G40" s="56">
        <v>0</v>
      </c>
      <c r="H40" s="56">
        <v>0</v>
      </c>
      <c r="I40" s="56">
        <v>0</v>
      </c>
      <c r="J40" s="68">
        <v>0</v>
      </c>
      <c r="K40" s="56">
        <v>0</v>
      </c>
      <c r="L40" s="56">
        <v>136387</v>
      </c>
      <c r="M40" s="56">
        <v>136387</v>
      </c>
      <c r="N40" s="56">
        <v>136387</v>
      </c>
      <c r="O40" s="56">
        <v>0</v>
      </c>
      <c r="P40" s="56">
        <v>0</v>
      </c>
    </row>
    <row r="41" ht="2.25" customHeight="1">
      <c r="J41" s="66"/>
    </row>
    <row r="42" ht="2.25" customHeight="1">
      <c r="J42" s="66"/>
    </row>
    <row r="43" spans="2:16" ht="8.25" customHeight="1">
      <c r="B43" s="58">
        <v>8</v>
      </c>
      <c r="D43" s="88" t="s">
        <v>527</v>
      </c>
      <c r="E43" s="88"/>
      <c r="F43" s="51">
        <v>0</v>
      </c>
      <c r="G43" s="51">
        <v>0</v>
      </c>
      <c r="H43" s="51">
        <v>0</v>
      </c>
      <c r="I43" s="51">
        <v>0</v>
      </c>
      <c r="J43" s="67">
        <v>0</v>
      </c>
      <c r="K43" s="51">
        <v>0</v>
      </c>
      <c r="L43" s="51">
        <v>0</v>
      </c>
      <c r="M43" s="51">
        <v>0</v>
      </c>
      <c r="N43" s="51">
        <v>0</v>
      </c>
      <c r="O43" s="51">
        <v>0</v>
      </c>
      <c r="P43" s="51">
        <v>0</v>
      </c>
    </row>
    <row r="44" ht="2.25" customHeight="1">
      <c r="J44" s="66"/>
    </row>
    <row r="45" ht="2.25" customHeight="1">
      <c r="J45" s="66"/>
    </row>
    <row r="46" spans="2:16" ht="8.25" customHeight="1">
      <c r="B46" s="59">
        <v>9</v>
      </c>
      <c r="D46" s="96" t="s">
        <v>521</v>
      </c>
      <c r="E46" s="96"/>
      <c r="F46" s="56">
        <v>0</v>
      </c>
      <c r="G46" s="56">
        <v>0</v>
      </c>
      <c r="H46" s="56">
        <v>0</v>
      </c>
      <c r="I46" s="56">
        <v>0</v>
      </c>
      <c r="J46" s="68">
        <v>0</v>
      </c>
      <c r="K46" s="56">
        <v>0</v>
      </c>
      <c r="L46" s="56">
        <v>0</v>
      </c>
      <c r="M46" s="56">
        <v>0</v>
      </c>
      <c r="N46" s="56">
        <v>0</v>
      </c>
      <c r="O46" s="56">
        <v>0</v>
      </c>
      <c r="P46" s="56">
        <v>0</v>
      </c>
    </row>
    <row r="47" ht="2.25" customHeight="1">
      <c r="J47" s="66"/>
    </row>
    <row r="48" ht="2.25" customHeight="1">
      <c r="J48" s="66"/>
    </row>
    <row r="49" spans="2:16" ht="8.25" customHeight="1">
      <c r="B49" s="59">
        <v>10</v>
      </c>
      <c r="D49" s="96" t="s">
        <v>525</v>
      </c>
      <c r="E49" s="96"/>
      <c r="F49" s="56">
        <v>0</v>
      </c>
      <c r="G49" s="56">
        <v>0</v>
      </c>
      <c r="H49" s="56">
        <v>0</v>
      </c>
      <c r="I49" s="56">
        <v>0</v>
      </c>
      <c r="J49" s="68">
        <v>0</v>
      </c>
      <c r="K49" s="56">
        <v>0</v>
      </c>
      <c r="L49" s="56">
        <v>0</v>
      </c>
      <c r="M49" s="56">
        <v>0</v>
      </c>
      <c r="N49" s="56">
        <v>0</v>
      </c>
      <c r="O49" s="56">
        <v>0</v>
      </c>
      <c r="P49" s="56">
        <v>0</v>
      </c>
    </row>
    <row r="50" ht="2.25" customHeight="1">
      <c r="J50" s="66"/>
    </row>
    <row r="51" ht="2.25" customHeight="1">
      <c r="J51" s="66"/>
    </row>
    <row r="52" spans="2:16" ht="8.25" customHeight="1">
      <c r="B52" s="58">
        <v>11</v>
      </c>
      <c r="D52" s="88" t="s">
        <v>528</v>
      </c>
      <c r="E52" s="88"/>
      <c r="F52" s="51">
        <v>0</v>
      </c>
      <c r="G52" s="51">
        <f>G21+G43</f>
        <v>2625960.2</v>
      </c>
      <c r="H52" s="51">
        <f aca="true" t="shared" si="1" ref="H52:P52">H21+H43</f>
        <v>1832921.71</v>
      </c>
      <c r="I52" s="51">
        <f t="shared" si="1"/>
        <v>4023.85</v>
      </c>
      <c r="J52" s="67">
        <f t="shared" si="1"/>
        <v>789014.64</v>
      </c>
      <c r="K52" s="51">
        <f t="shared" si="1"/>
        <v>0</v>
      </c>
      <c r="L52" s="69">
        <f>L28+L40</f>
        <v>13180542.76</v>
      </c>
      <c r="M52" s="69">
        <f>M28+M40</f>
        <v>12072128.01</v>
      </c>
      <c r="N52" s="69">
        <f>N28+N40</f>
        <v>11481249.23</v>
      </c>
      <c r="O52" s="51">
        <f t="shared" si="1"/>
        <v>50103.33</v>
      </c>
      <c r="P52" s="51">
        <f t="shared" si="1"/>
        <v>1649190.1999999993</v>
      </c>
    </row>
    <row r="53" ht="2.25" customHeight="1"/>
    <row r="54" ht="4.5" customHeight="1"/>
    <row r="55" ht="9.75" customHeight="1">
      <c r="B55" s="57"/>
    </row>
    <row r="56" ht="8.25" customHeight="1">
      <c r="B56" s="57"/>
    </row>
    <row r="57" ht="39" customHeight="1"/>
    <row r="58" spans="2:16" ht="15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</row>
    <row r="59" ht="46.5" customHeight="1"/>
    <row r="61" spans="4:14" ht="12.75" customHeight="1">
      <c r="D61" s="3" t="s">
        <v>358</v>
      </c>
      <c r="I61" s="4" t="s">
        <v>359</v>
      </c>
      <c r="N61" s="4" t="s">
        <v>360</v>
      </c>
    </row>
    <row r="62" spans="4:14" ht="12.75" customHeight="1">
      <c r="D62" s="4" t="s">
        <v>361</v>
      </c>
      <c r="I62" s="4" t="s">
        <v>362</v>
      </c>
      <c r="N62" s="4" t="s">
        <v>363</v>
      </c>
    </row>
  </sheetData>
  <sheetProtection password="CADC" sheet="1" objects="1" scenarios="1"/>
  <mergeCells count="33">
    <mergeCell ref="E1:Q1"/>
    <mergeCell ref="E2:Q2"/>
    <mergeCell ref="E3:Q3"/>
    <mergeCell ref="B5:D5"/>
    <mergeCell ref="E5:Q7"/>
    <mergeCell ref="B12:D12"/>
    <mergeCell ref="F14:J14"/>
    <mergeCell ref="K14:P14"/>
    <mergeCell ref="B16:B17"/>
    <mergeCell ref="D16:E17"/>
    <mergeCell ref="F16:F19"/>
    <mergeCell ref="G16:G19"/>
    <mergeCell ref="K16:K19"/>
    <mergeCell ref="L16:L19"/>
    <mergeCell ref="H17:H18"/>
    <mergeCell ref="I17:I18"/>
    <mergeCell ref="D40:E40"/>
    <mergeCell ref="J17:J18"/>
    <mergeCell ref="M17:M18"/>
    <mergeCell ref="N17:N18"/>
    <mergeCell ref="O17:O18"/>
    <mergeCell ref="P17:P18"/>
    <mergeCell ref="D21:E22"/>
    <mergeCell ref="D43:E43"/>
    <mergeCell ref="D46:E46"/>
    <mergeCell ref="D49:E49"/>
    <mergeCell ref="D52:E52"/>
    <mergeCell ref="B58:P58"/>
    <mergeCell ref="D25:E25"/>
    <mergeCell ref="D28:E28"/>
    <mergeCell ref="D31:E31"/>
    <mergeCell ref="D34:E34"/>
    <mergeCell ref="D37:E37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9"/>
  <sheetViews>
    <sheetView zoomScalePageLayoutView="0" workbookViewId="0" topLeftCell="A1">
      <selection activeCell="P12" sqref="P12"/>
    </sheetView>
  </sheetViews>
  <sheetFormatPr defaultColWidth="6.8515625" defaultRowHeight="12.75" customHeight="1"/>
  <cols>
    <col min="1" max="1" width="13.57421875" style="71" customWidth="1"/>
    <col min="2" max="14" width="9.8515625" style="71" customWidth="1"/>
    <col min="15" max="16" width="6.8515625" style="71" customWidth="1"/>
    <col min="17" max="17" width="10.7109375" style="71" bestFit="1" customWidth="1"/>
    <col min="18" max="16384" width="6.8515625" style="71" customWidth="1"/>
  </cols>
  <sheetData>
    <row r="1" spans="1:14" ht="14.25" customHeight="1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ht="14.25" customHeight="1">
      <c r="A2" s="108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1:14" ht="15" customHeight="1">
      <c r="A3" s="109" t="s">
        <v>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4" ht="0.75" customHeight="1"/>
    <row r="5" spans="1:14" ht="12" customHeight="1">
      <c r="A5" s="110" t="s">
        <v>529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</row>
    <row r="6" spans="1:14" ht="0.75" customHeight="1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</row>
    <row r="7" spans="1:14" ht="9" customHeight="1">
      <c r="A7" s="110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</row>
    <row r="8" ht="10.5" customHeight="1"/>
    <row r="9" ht="8.25" customHeight="1"/>
    <row r="10" ht="2.25" customHeight="1"/>
    <row r="11" ht="2.25" customHeight="1"/>
    <row r="12" ht="14.25" customHeight="1">
      <c r="A12" s="73" t="s">
        <v>364</v>
      </c>
    </row>
    <row r="13" spans="1:14" ht="13.5" customHeight="1">
      <c r="A13" s="74" t="s">
        <v>365</v>
      </c>
      <c r="B13" s="70">
        <v>41121</v>
      </c>
      <c r="C13" s="70">
        <v>41152</v>
      </c>
      <c r="D13" s="70">
        <v>41153</v>
      </c>
      <c r="E13" s="70">
        <v>41183</v>
      </c>
      <c r="F13" s="70">
        <v>41214</v>
      </c>
      <c r="G13" s="70">
        <v>41244</v>
      </c>
      <c r="H13" s="70">
        <v>41275</v>
      </c>
      <c r="I13" s="70">
        <v>41306</v>
      </c>
      <c r="J13" s="70">
        <v>41334</v>
      </c>
      <c r="K13" s="70">
        <v>41365</v>
      </c>
      <c r="L13" s="70">
        <v>41395</v>
      </c>
      <c r="M13" s="70">
        <v>41426</v>
      </c>
      <c r="N13" s="74" t="s">
        <v>366</v>
      </c>
    </row>
    <row r="14" ht="0.75" customHeight="1"/>
    <row r="15" ht="0.75" customHeight="1"/>
    <row r="16" spans="1:14" ht="18.75" customHeight="1">
      <c r="A16" s="75" t="s">
        <v>367</v>
      </c>
      <c r="B16" s="76">
        <v>3009965.11</v>
      </c>
      <c r="C16" s="76">
        <v>2575545.68</v>
      </c>
      <c r="D16" s="76">
        <v>2449587.74</v>
      </c>
      <c r="E16" s="76">
        <v>2492235.39</v>
      </c>
      <c r="F16" s="76">
        <v>2617201.84</v>
      </c>
      <c r="G16" s="76">
        <v>3785870.38</v>
      </c>
      <c r="H16" s="76">
        <v>1590592.05</v>
      </c>
      <c r="I16" s="76">
        <v>2401308.41</v>
      </c>
      <c r="J16" s="76">
        <v>10349702.75</v>
      </c>
      <c r="K16" s="76">
        <v>2621321.88</v>
      </c>
      <c r="L16" s="76">
        <v>2639638.79</v>
      </c>
      <c r="M16" s="76">
        <v>2800870</v>
      </c>
      <c r="N16" s="76">
        <f>SUM(B16:M16)</f>
        <v>39333840.02</v>
      </c>
    </row>
    <row r="17" ht="1.5" customHeight="1">
      <c r="N17" s="76">
        <f aca="true" t="shared" si="0" ref="N17:N30">SUM(B17:M17)</f>
        <v>0</v>
      </c>
    </row>
    <row r="18" ht="0.75" customHeight="1">
      <c r="N18" s="76">
        <f t="shared" si="0"/>
        <v>0</v>
      </c>
    </row>
    <row r="19" spans="1:14" ht="18.75" customHeight="1">
      <c r="A19" s="75" t="s">
        <v>368</v>
      </c>
      <c r="B19" s="76">
        <v>660039.9500000001</v>
      </c>
      <c r="C19" s="76">
        <v>675393.65</v>
      </c>
      <c r="D19" s="76">
        <v>190397.74</v>
      </c>
      <c r="E19" s="76">
        <v>693027.82</v>
      </c>
      <c r="F19" s="76">
        <v>491517.1</v>
      </c>
      <c r="G19" s="76">
        <v>2691646.79</v>
      </c>
      <c r="H19" s="76">
        <v>666682.25</v>
      </c>
      <c r="I19" s="76">
        <v>521675.68</v>
      </c>
      <c r="J19" s="76">
        <v>843337.6</v>
      </c>
      <c r="K19" s="76">
        <v>1210437.5</v>
      </c>
      <c r="L19" s="76">
        <v>739889</v>
      </c>
      <c r="M19" s="76">
        <v>722878.46</v>
      </c>
      <c r="N19" s="76">
        <f t="shared" si="0"/>
        <v>10106923.54</v>
      </c>
    </row>
    <row r="20" ht="1.5" customHeight="1">
      <c r="N20" s="76">
        <f t="shared" si="0"/>
        <v>0</v>
      </c>
    </row>
    <row r="21" ht="0.75" customHeight="1">
      <c r="N21" s="76">
        <f t="shared" si="0"/>
        <v>0</v>
      </c>
    </row>
    <row r="22" spans="1:17" ht="18.75" customHeight="1">
      <c r="A22" s="75" t="s">
        <v>369</v>
      </c>
      <c r="B22" s="76">
        <v>478354.27</v>
      </c>
      <c r="C22" s="76">
        <v>532174.58</v>
      </c>
      <c r="D22" s="76">
        <v>414364.43</v>
      </c>
      <c r="E22" s="76">
        <v>1399480.3</v>
      </c>
      <c r="F22" s="76">
        <v>364868.94</v>
      </c>
      <c r="G22" s="76">
        <v>1010073.25</v>
      </c>
      <c r="H22" s="76">
        <v>380748.69</v>
      </c>
      <c r="I22" s="76">
        <v>-232053.73</v>
      </c>
      <c r="J22" s="76">
        <v>-276304.97</v>
      </c>
      <c r="K22" s="76">
        <v>658562.97</v>
      </c>
      <c r="L22" s="76">
        <f>274856.87-1029050.31</f>
        <v>-754193.4400000001</v>
      </c>
      <c r="M22" s="76">
        <f>287825.1-650054.42</f>
        <v>-362229.32000000007</v>
      </c>
      <c r="N22" s="76">
        <f t="shared" si="0"/>
        <v>3613845.9699999997</v>
      </c>
      <c r="P22" s="76"/>
      <c r="Q22" s="77"/>
    </row>
    <row r="23" ht="0.75" customHeight="1">
      <c r="N23" s="76">
        <f t="shared" si="0"/>
        <v>0</v>
      </c>
    </row>
    <row r="24" spans="1:14" ht="18.75" customHeight="1">
      <c r="A24" s="75" t="s">
        <v>370</v>
      </c>
      <c r="B24" s="76">
        <v>76661.65000000001</v>
      </c>
      <c r="C24" s="76">
        <v>65290.03</v>
      </c>
      <c r="D24" s="76">
        <v>48251.96</v>
      </c>
      <c r="E24" s="76">
        <v>52233.44</v>
      </c>
      <c r="F24" s="76">
        <v>47397.62</v>
      </c>
      <c r="G24" s="76">
        <v>50683.99</v>
      </c>
      <c r="H24" s="76">
        <v>34792.73</v>
      </c>
      <c r="I24" s="76">
        <v>33818.92</v>
      </c>
      <c r="J24" s="76">
        <v>35368.29</v>
      </c>
      <c r="K24" s="76">
        <v>38010.85</v>
      </c>
      <c r="L24" s="76">
        <v>50338.83</v>
      </c>
      <c r="M24" s="76">
        <v>44768.75</v>
      </c>
      <c r="N24" s="76">
        <f t="shared" si="0"/>
        <v>577617.0599999999</v>
      </c>
    </row>
    <row r="25" ht="1.5" customHeight="1">
      <c r="N25" s="76">
        <f t="shared" si="0"/>
        <v>0</v>
      </c>
    </row>
    <row r="26" ht="0.75" customHeight="1">
      <c r="N26" s="76">
        <f t="shared" si="0"/>
        <v>0</v>
      </c>
    </row>
    <row r="27" spans="1:14" ht="18.75" customHeight="1">
      <c r="A27" s="75" t="s">
        <v>371</v>
      </c>
      <c r="B27" s="76">
        <v>13311948.790000001</v>
      </c>
      <c r="C27" s="76">
        <v>12156539.57</v>
      </c>
      <c r="D27" s="76">
        <v>12731870.85</v>
      </c>
      <c r="E27" s="76">
        <v>14536402.84</v>
      </c>
      <c r="F27" s="76">
        <v>12869685.47</v>
      </c>
      <c r="G27" s="76">
        <v>15732612.09</v>
      </c>
      <c r="H27" s="76">
        <v>19652500.63</v>
      </c>
      <c r="I27" s="76">
        <v>16533528.07</v>
      </c>
      <c r="J27" s="76">
        <v>14854740.64</v>
      </c>
      <c r="K27" s="76">
        <v>15644797.18</v>
      </c>
      <c r="L27" s="76">
        <v>14355957.92</v>
      </c>
      <c r="M27" s="76">
        <v>17348640.15</v>
      </c>
      <c r="N27" s="76">
        <f t="shared" si="0"/>
        <v>179729224.2</v>
      </c>
    </row>
    <row r="28" ht="1.5" customHeight="1">
      <c r="N28" s="76">
        <f t="shared" si="0"/>
        <v>0</v>
      </c>
    </row>
    <row r="29" ht="0.75" customHeight="1">
      <c r="N29" s="76">
        <f t="shared" si="0"/>
        <v>0</v>
      </c>
    </row>
    <row r="30" spans="1:14" ht="18.75" customHeight="1">
      <c r="A30" s="75" t="s">
        <v>372</v>
      </c>
      <c r="B30" s="76">
        <v>449009.87</v>
      </c>
      <c r="C30" s="76">
        <v>504178.64</v>
      </c>
      <c r="D30" s="76">
        <v>424859.09</v>
      </c>
      <c r="E30" s="76">
        <v>439517.07</v>
      </c>
      <c r="F30" s="76">
        <v>373329.42</v>
      </c>
      <c r="G30" s="76">
        <v>3139331.62</v>
      </c>
      <c r="H30" s="76">
        <v>562212.5</v>
      </c>
      <c r="I30" s="76">
        <v>493643.97</v>
      </c>
      <c r="J30" s="76">
        <v>442524.43</v>
      </c>
      <c r="K30" s="76">
        <v>812236.08</v>
      </c>
      <c r="L30" s="76">
        <v>545108.46</v>
      </c>
      <c r="M30" s="76">
        <v>482488.77</v>
      </c>
      <c r="N30" s="76">
        <f t="shared" si="0"/>
        <v>8668439.92</v>
      </c>
    </row>
    <row r="31" ht="1.5" customHeight="1"/>
    <row r="32" ht="0.75" customHeight="1"/>
    <row r="33" spans="1:14" ht="18.75" customHeight="1">
      <c r="A33" s="78" t="s">
        <v>373</v>
      </c>
      <c r="B33" s="79">
        <v>17985979.64</v>
      </c>
      <c r="C33" s="79">
        <v>16509122.15</v>
      </c>
      <c r="D33" s="79">
        <f aca="true" t="shared" si="1" ref="D33:N33">SUM(D16:D32)</f>
        <v>16259331.81</v>
      </c>
      <c r="E33" s="79">
        <f t="shared" si="1"/>
        <v>19612896.86</v>
      </c>
      <c r="F33" s="79">
        <f t="shared" si="1"/>
        <v>16764000.39</v>
      </c>
      <c r="G33" s="79">
        <f t="shared" si="1"/>
        <v>26410218.12</v>
      </c>
      <c r="H33" s="79">
        <f t="shared" si="1"/>
        <v>22887528.849999998</v>
      </c>
      <c r="I33" s="79">
        <f t="shared" si="1"/>
        <v>19751921.32</v>
      </c>
      <c r="J33" s="79">
        <f t="shared" si="1"/>
        <v>26249368.74</v>
      </c>
      <c r="K33" s="79">
        <f t="shared" si="1"/>
        <v>20985366.459999997</v>
      </c>
      <c r="L33" s="79">
        <f t="shared" si="1"/>
        <v>17576739.560000002</v>
      </c>
      <c r="M33" s="79">
        <f t="shared" si="1"/>
        <v>21037416.81</v>
      </c>
      <c r="N33" s="79">
        <f t="shared" si="1"/>
        <v>242029890.70999998</v>
      </c>
    </row>
    <row r="34" ht="1.5" customHeight="1"/>
    <row r="35" ht="6" customHeight="1"/>
    <row r="36" ht="2.25" customHeight="1"/>
    <row r="37" ht="14.25" customHeight="1">
      <c r="A37" s="73" t="s">
        <v>374</v>
      </c>
    </row>
    <row r="38" spans="1:14" ht="13.5" customHeight="1">
      <c r="A38" s="74" t="s">
        <v>365</v>
      </c>
      <c r="B38" s="70">
        <v>41121</v>
      </c>
      <c r="C38" s="70">
        <v>41152</v>
      </c>
      <c r="D38" s="70">
        <v>41153</v>
      </c>
      <c r="E38" s="70">
        <v>41183</v>
      </c>
      <c r="F38" s="70">
        <v>41214</v>
      </c>
      <c r="G38" s="70">
        <v>41244</v>
      </c>
      <c r="H38" s="70">
        <v>41275</v>
      </c>
      <c r="I38" s="70">
        <v>41306</v>
      </c>
      <c r="J38" s="70">
        <v>41334</v>
      </c>
      <c r="K38" s="70">
        <v>41365</v>
      </c>
      <c r="L38" s="70">
        <v>41395</v>
      </c>
      <c r="M38" s="70">
        <v>41426</v>
      </c>
      <c r="N38" s="74" t="s">
        <v>366</v>
      </c>
    </row>
    <row r="39" ht="0.75" customHeight="1"/>
    <row r="40" ht="0.75" customHeight="1"/>
    <row r="41" spans="1:14" ht="18.75" customHeight="1">
      <c r="A41" s="75" t="s">
        <v>375</v>
      </c>
      <c r="B41" s="76">
        <v>521055</v>
      </c>
      <c r="C41" s="76">
        <v>521737.4</v>
      </c>
      <c r="D41" s="76">
        <v>32024.21</v>
      </c>
      <c r="E41" s="76">
        <v>544076.46</v>
      </c>
      <c r="F41" s="76">
        <v>333319.26</v>
      </c>
      <c r="G41" s="76">
        <v>2534280.16</v>
      </c>
      <c r="H41" s="76">
        <v>500614.3</v>
      </c>
      <c r="I41" s="76">
        <v>521675.68</v>
      </c>
      <c r="J41" s="76">
        <v>524240.85</v>
      </c>
      <c r="K41" s="76">
        <v>1044210.13</v>
      </c>
      <c r="L41" s="76">
        <v>573587.89</v>
      </c>
      <c r="M41" s="76">
        <v>558954.76</v>
      </c>
      <c r="N41" s="76">
        <f>SUM(B41:M42)</f>
        <v>8209776.099999999</v>
      </c>
    </row>
    <row r="42" ht="1.5" customHeight="1"/>
    <row r="43" ht="0.75" customHeight="1"/>
    <row r="44" spans="1:14" ht="8.25" customHeight="1">
      <c r="A44" s="111" t="s">
        <v>376</v>
      </c>
      <c r="B44" s="112">
        <v>0</v>
      </c>
      <c r="C44" s="112">
        <v>0</v>
      </c>
      <c r="D44" s="76">
        <v>0</v>
      </c>
      <c r="E44" s="76">
        <v>0</v>
      </c>
      <c r="F44" s="76">
        <v>0</v>
      </c>
      <c r="G44" s="76">
        <v>0</v>
      </c>
      <c r="H44" s="76">
        <v>0</v>
      </c>
      <c r="I44" s="76">
        <v>0</v>
      </c>
      <c r="J44" s="76">
        <v>0</v>
      </c>
      <c r="K44" s="76">
        <v>0</v>
      </c>
      <c r="L44" s="76">
        <v>0</v>
      </c>
      <c r="M44" s="76">
        <v>0</v>
      </c>
      <c r="N44" s="76">
        <v>0</v>
      </c>
    </row>
    <row r="45" spans="1:14" ht="10.5" customHeight="1">
      <c r="A45" s="111"/>
      <c r="B45" s="112"/>
      <c r="C45" s="112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</row>
    <row r="46" ht="1.5" customHeight="1"/>
    <row r="47" ht="0.75" customHeight="1"/>
    <row r="48" spans="1:14" ht="18.75" customHeight="1">
      <c r="A48" s="75" t="s">
        <v>377</v>
      </c>
      <c r="B48" s="76">
        <v>0</v>
      </c>
      <c r="C48" s="76">
        <v>0</v>
      </c>
      <c r="D48" s="76">
        <v>0</v>
      </c>
      <c r="E48" s="76">
        <v>0</v>
      </c>
      <c r="F48" s="76">
        <v>0</v>
      </c>
      <c r="G48" s="76">
        <v>0</v>
      </c>
      <c r="H48" s="76">
        <v>0</v>
      </c>
      <c r="I48" s="76">
        <v>0</v>
      </c>
      <c r="J48" s="76">
        <v>0</v>
      </c>
      <c r="K48" s="76">
        <v>0</v>
      </c>
      <c r="L48" s="76">
        <v>0</v>
      </c>
      <c r="M48" s="76">
        <v>0</v>
      </c>
      <c r="N48" s="76">
        <v>0</v>
      </c>
    </row>
    <row r="49" ht="1.5" customHeight="1"/>
    <row r="50" ht="0.75" customHeight="1"/>
    <row r="51" spans="1:14" ht="18.75" customHeight="1">
      <c r="A51" s="75" t="s">
        <v>378</v>
      </c>
      <c r="B51" s="76">
        <v>1526334.25</v>
      </c>
      <c r="C51" s="76">
        <v>1343867.6500000001</v>
      </c>
      <c r="D51" s="76">
        <v>1425233.95</v>
      </c>
      <c r="E51" s="76">
        <v>1621243.61</v>
      </c>
      <c r="F51" s="76">
        <v>1412011.71</v>
      </c>
      <c r="G51" s="76">
        <v>1695910.75</v>
      </c>
      <c r="H51" s="76">
        <v>2579102.37</v>
      </c>
      <c r="I51" s="76">
        <v>2071608.14</v>
      </c>
      <c r="J51" s="76">
        <v>1730443.08</v>
      </c>
      <c r="K51" s="76">
        <v>1780189.92</v>
      </c>
      <c r="L51" s="76">
        <v>1633592.17</v>
      </c>
      <c r="M51" s="76">
        <v>1993064.38</v>
      </c>
      <c r="N51" s="76">
        <f>SUM(B51:M51)</f>
        <v>20812601.98</v>
      </c>
    </row>
    <row r="52" ht="1.5" customHeight="1"/>
    <row r="53" ht="0.75" customHeight="1"/>
    <row r="54" spans="1:14" ht="18.75" customHeight="1">
      <c r="A54" s="78" t="s">
        <v>379</v>
      </c>
      <c r="B54" s="79">
        <v>2047389.25</v>
      </c>
      <c r="C54" s="79">
        <v>1865605.05</v>
      </c>
      <c r="D54" s="79">
        <f aca="true" t="shared" si="2" ref="D54:M54">SUM(D41:D53)</f>
        <v>1457258.16</v>
      </c>
      <c r="E54" s="79">
        <f t="shared" si="2"/>
        <v>2165320.0700000003</v>
      </c>
      <c r="F54" s="79">
        <f t="shared" si="2"/>
        <v>1745330.97</v>
      </c>
      <c r="G54" s="79">
        <f t="shared" si="2"/>
        <v>4230190.91</v>
      </c>
      <c r="H54" s="79">
        <f t="shared" si="2"/>
        <v>3079716.67</v>
      </c>
      <c r="I54" s="79">
        <f t="shared" si="2"/>
        <v>2593283.82</v>
      </c>
      <c r="J54" s="79">
        <f t="shared" si="2"/>
        <v>2254683.93</v>
      </c>
      <c r="K54" s="79">
        <f t="shared" si="2"/>
        <v>2824400.05</v>
      </c>
      <c r="L54" s="79">
        <f t="shared" si="2"/>
        <v>2207180.06</v>
      </c>
      <c r="M54" s="79">
        <f t="shared" si="2"/>
        <v>2552019.1399999997</v>
      </c>
      <c r="N54" s="79">
        <f>SUM(B53:M55)</f>
        <v>29022378.08</v>
      </c>
    </row>
    <row r="55" ht="1.5" customHeight="1"/>
    <row r="56" ht="6" customHeight="1"/>
    <row r="57" ht="2.25" customHeight="1"/>
    <row r="58" ht="14.25" customHeight="1">
      <c r="A58" s="73" t="s">
        <v>380</v>
      </c>
    </row>
    <row r="59" spans="1:14" ht="13.5" customHeight="1">
      <c r="A59" s="74" t="s">
        <v>365</v>
      </c>
      <c r="B59" s="70">
        <v>41121</v>
      </c>
      <c r="C59" s="70">
        <v>41152</v>
      </c>
      <c r="D59" s="70">
        <v>41153</v>
      </c>
      <c r="E59" s="70">
        <v>41183</v>
      </c>
      <c r="F59" s="70">
        <v>41214</v>
      </c>
      <c r="G59" s="70">
        <v>41244</v>
      </c>
      <c r="H59" s="70">
        <v>41275</v>
      </c>
      <c r="I59" s="70">
        <v>41306</v>
      </c>
      <c r="J59" s="70">
        <v>41334</v>
      </c>
      <c r="K59" s="70">
        <v>41365</v>
      </c>
      <c r="L59" s="70">
        <v>41395</v>
      </c>
      <c r="M59" s="70">
        <v>41426</v>
      </c>
      <c r="N59" s="74" t="s">
        <v>366</v>
      </c>
    </row>
    <row r="60" ht="0.75" customHeight="1"/>
    <row r="61" ht="0.75" customHeight="1"/>
    <row r="62" spans="1:14" ht="18.75" customHeight="1">
      <c r="A62" s="75" t="s">
        <v>381</v>
      </c>
      <c r="B62" s="76">
        <v>3647154.29</v>
      </c>
      <c r="C62" s="76">
        <v>2885020.71</v>
      </c>
      <c r="D62" s="76">
        <v>3222966.49</v>
      </c>
      <c r="E62" s="76">
        <v>3882528.01</v>
      </c>
      <c r="F62" s="76">
        <v>2892260.03</v>
      </c>
      <c r="G62" s="76">
        <v>3423846.98</v>
      </c>
      <c r="H62" s="76">
        <v>4918007.27</v>
      </c>
      <c r="I62" s="76">
        <v>3836546.87</v>
      </c>
      <c r="J62" s="76">
        <v>3721631.15</v>
      </c>
      <c r="K62" s="76">
        <v>4176919.72</v>
      </c>
      <c r="L62" s="76">
        <v>3283480.45</v>
      </c>
      <c r="M62" s="76">
        <v>5012775.28</v>
      </c>
      <c r="N62" s="76">
        <f>SUM(B62:M62)</f>
        <v>44903137.25</v>
      </c>
    </row>
    <row r="63" ht="1.5" customHeight="1"/>
    <row r="64" ht="0.75" customHeight="1"/>
    <row r="65" spans="1:14" ht="18.75" customHeight="1">
      <c r="A65" s="75" t="s">
        <v>382</v>
      </c>
      <c r="B65" s="76">
        <v>1526334.25</v>
      </c>
      <c r="C65" s="76">
        <v>1343867.6500000001</v>
      </c>
      <c r="D65" s="76">
        <v>1425233.95</v>
      </c>
      <c r="E65" s="76">
        <v>1621243.61</v>
      </c>
      <c r="F65" s="76">
        <v>1412011.71</v>
      </c>
      <c r="G65" s="76">
        <v>1695910.75</v>
      </c>
      <c r="H65" s="76">
        <v>2579102.37</v>
      </c>
      <c r="I65" s="76">
        <v>2071608.14</v>
      </c>
      <c r="J65" s="76">
        <v>1730443.08</v>
      </c>
      <c r="K65" s="76">
        <v>1780189.92</v>
      </c>
      <c r="L65" s="76">
        <v>1633592.17</v>
      </c>
      <c r="M65" s="76">
        <v>1993064.38</v>
      </c>
      <c r="N65" s="76">
        <f>SUM(B65:M65)</f>
        <v>20812601.98</v>
      </c>
    </row>
    <row r="66" ht="1.5" customHeight="1"/>
    <row r="67" ht="6" customHeight="1"/>
    <row r="68" ht="0.75" customHeight="1"/>
    <row r="69" ht="0.75" customHeight="1"/>
    <row r="70" spans="1:14" ht="18.75" customHeight="1">
      <c r="A70" s="78" t="s">
        <v>383</v>
      </c>
      <c r="B70" s="79">
        <f aca="true" t="shared" si="3" ref="B70:M70">B33-B54</f>
        <v>15938590.39</v>
      </c>
      <c r="C70" s="79">
        <f t="shared" si="3"/>
        <v>14643517.1</v>
      </c>
      <c r="D70" s="79">
        <f t="shared" si="3"/>
        <v>14802073.65</v>
      </c>
      <c r="E70" s="79">
        <f t="shared" si="3"/>
        <v>17447576.79</v>
      </c>
      <c r="F70" s="79">
        <f t="shared" si="3"/>
        <v>15018669.42</v>
      </c>
      <c r="G70" s="79">
        <f t="shared" si="3"/>
        <v>22180027.21</v>
      </c>
      <c r="H70" s="79">
        <f t="shared" si="3"/>
        <v>19807812.18</v>
      </c>
      <c r="I70" s="79">
        <f t="shared" si="3"/>
        <v>17158637.5</v>
      </c>
      <c r="J70" s="79">
        <f t="shared" si="3"/>
        <v>23994684.81</v>
      </c>
      <c r="K70" s="79">
        <f t="shared" si="3"/>
        <v>18160966.409999996</v>
      </c>
      <c r="L70" s="79">
        <f t="shared" si="3"/>
        <v>15369559.500000002</v>
      </c>
      <c r="M70" s="79">
        <f t="shared" si="3"/>
        <v>18485397.669999998</v>
      </c>
      <c r="N70" s="79">
        <f>SUM(B68:M70)</f>
        <v>213007512.63</v>
      </c>
    </row>
    <row r="71" spans="1:14" ht="18.75" customHeight="1">
      <c r="A71" s="78"/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</row>
    <row r="72" spans="1:14" ht="18.75" customHeight="1">
      <c r="A72" s="78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</row>
    <row r="73" spans="1:14" ht="18.75" customHeight="1">
      <c r="A73" s="78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</row>
    <row r="74" spans="1:14" ht="18.75" customHeight="1">
      <c r="A74" s="78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</row>
    <row r="75" ht="6" customHeight="1"/>
    <row r="77" ht="8.25">
      <c r="A77" s="72"/>
    </row>
    <row r="78" spans="1:8" ht="8.25">
      <c r="A78" s="80" t="s">
        <v>358</v>
      </c>
      <c r="C78" s="80" t="s">
        <v>359</v>
      </c>
      <c r="H78" s="80" t="s">
        <v>384</v>
      </c>
    </row>
    <row r="79" spans="1:8" ht="12.75" customHeight="1">
      <c r="A79" s="80" t="s">
        <v>385</v>
      </c>
      <c r="C79" s="80" t="s">
        <v>386</v>
      </c>
      <c r="H79" s="80" t="s">
        <v>387</v>
      </c>
    </row>
  </sheetData>
  <sheetProtection password="CADC" sheet="1" objects="1" scenarios="1"/>
  <mergeCells count="7">
    <mergeCell ref="A1:N1"/>
    <mergeCell ref="A2:N2"/>
    <mergeCell ref="A3:N3"/>
    <mergeCell ref="A5:N7"/>
    <mergeCell ref="A44:A45"/>
    <mergeCell ref="B44:B45"/>
    <mergeCell ref="C44:C45"/>
  </mergeCells>
  <printOptions/>
  <pageMargins left="0" right="0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3"/>
  <sheetViews>
    <sheetView zoomScale="130" zoomScaleNormal="130" zoomScalePageLayoutView="0" workbookViewId="0" topLeftCell="A1">
      <selection activeCell="A2" sqref="A2:H2"/>
    </sheetView>
  </sheetViews>
  <sheetFormatPr defaultColWidth="6.8515625" defaultRowHeight="12.75" customHeight="1"/>
  <cols>
    <col min="1" max="1" width="9.57421875" style="1" customWidth="1"/>
    <col min="2" max="2" width="14.7109375" style="1" customWidth="1"/>
    <col min="3" max="3" width="6.421875" style="1" customWidth="1"/>
    <col min="4" max="4" width="17.140625" style="1" customWidth="1"/>
    <col min="5" max="5" width="19.421875" style="1" bestFit="1" customWidth="1"/>
    <col min="6" max="6" width="10.7109375" style="1" customWidth="1"/>
    <col min="7" max="7" width="10.421875" style="1" customWidth="1"/>
    <col min="8" max="8" width="11.00390625" style="1" customWidth="1"/>
    <col min="9" max="16384" width="6.8515625" style="1" customWidth="1"/>
  </cols>
  <sheetData>
    <row r="1" spans="1:8" ht="14.25" customHeight="1">
      <c r="A1" s="90" t="s">
        <v>0</v>
      </c>
      <c r="B1" s="90"/>
      <c r="C1" s="90"/>
      <c r="D1" s="90"/>
      <c r="E1" s="90"/>
      <c r="F1" s="90"/>
      <c r="G1" s="90"/>
      <c r="H1" s="90"/>
    </row>
    <row r="2" spans="1:8" ht="14.25" customHeight="1">
      <c r="A2" s="91" t="s">
        <v>1</v>
      </c>
      <c r="B2" s="91"/>
      <c r="C2" s="91"/>
      <c r="D2" s="91"/>
      <c r="E2" s="91"/>
      <c r="F2" s="91"/>
      <c r="G2" s="91"/>
      <c r="H2" s="91"/>
    </row>
    <row r="3" spans="1:8" ht="15" customHeight="1">
      <c r="A3" s="92" t="s">
        <v>2</v>
      </c>
      <c r="B3" s="92"/>
      <c r="C3" s="92"/>
      <c r="D3" s="92"/>
      <c r="E3" s="92"/>
      <c r="F3" s="92"/>
      <c r="G3" s="92"/>
      <c r="H3" s="92"/>
    </row>
    <row r="4" ht="0.75" customHeight="1"/>
    <row r="5" spans="1:8" ht="12" customHeight="1">
      <c r="A5" s="93" t="s">
        <v>530</v>
      </c>
      <c r="B5" s="93"/>
      <c r="C5" s="93"/>
      <c r="D5" s="93"/>
      <c r="E5" s="93"/>
      <c r="F5" s="93"/>
      <c r="G5" s="93"/>
      <c r="H5" s="93"/>
    </row>
    <row r="6" spans="1:8" ht="0.75" customHeight="1">
      <c r="A6" s="93"/>
      <c r="B6" s="93"/>
      <c r="C6" s="93"/>
      <c r="D6" s="93"/>
      <c r="E6" s="93"/>
      <c r="F6" s="93"/>
      <c r="G6" s="93"/>
      <c r="H6" s="93"/>
    </row>
    <row r="7" spans="1:8" ht="9" customHeight="1">
      <c r="A7" s="93"/>
      <c r="B7" s="93"/>
      <c r="C7" s="93"/>
      <c r="D7" s="93"/>
      <c r="E7" s="93"/>
      <c r="F7" s="93"/>
      <c r="G7" s="93"/>
      <c r="H7" s="93"/>
    </row>
    <row r="8" ht="4.5" customHeight="1"/>
    <row r="9" ht="8.25" customHeight="1"/>
    <row r="10" ht="3.75" customHeight="1"/>
    <row r="11" spans="1:8" ht="15">
      <c r="A11" s="89" t="s">
        <v>388</v>
      </c>
      <c r="B11" s="89"/>
      <c r="C11" s="89"/>
      <c r="D11" s="89"/>
      <c r="E11" s="89"/>
      <c r="F11" s="89"/>
      <c r="G11" s="89"/>
      <c r="H11" s="89"/>
    </row>
    <row r="12" ht="3.75" customHeight="1"/>
    <row r="13" ht="2.25" customHeight="1"/>
    <row r="14" spans="6:8" ht="6.75" customHeight="1">
      <c r="F14" s="99" t="s">
        <v>389</v>
      </c>
      <c r="G14" s="99"/>
      <c r="H14" s="99"/>
    </row>
    <row r="15" spans="1:8" ht="6.75" customHeight="1">
      <c r="A15" s="89" t="s">
        <v>5</v>
      </c>
      <c r="B15" s="114" t="s">
        <v>390</v>
      </c>
      <c r="C15" s="114"/>
      <c r="D15" s="114"/>
      <c r="E15" s="89" t="s">
        <v>271</v>
      </c>
      <c r="F15" s="99"/>
      <c r="G15" s="99"/>
      <c r="H15" s="99"/>
    </row>
    <row r="16" spans="1:8" ht="1.5" customHeight="1">
      <c r="A16" s="89"/>
      <c r="B16" s="114"/>
      <c r="C16" s="114"/>
      <c r="D16" s="114"/>
      <c r="E16" s="89"/>
      <c r="F16" s="89" t="s">
        <v>272</v>
      </c>
      <c r="G16" s="89" t="s">
        <v>273</v>
      </c>
      <c r="H16" s="89" t="s">
        <v>274</v>
      </c>
    </row>
    <row r="17" spans="5:8" ht="15.75" customHeight="1">
      <c r="E17" s="89"/>
      <c r="F17" s="89"/>
      <c r="G17" s="89"/>
      <c r="H17" s="89"/>
    </row>
    <row r="18" ht="0.75" customHeight="1"/>
    <row r="19" ht="2.25" customHeight="1"/>
    <row r="20" spans="1:8" ht="11.25" customHeight="1">
      <c r="A20" s="58">
        <v>1</v>
      </c>
      <c r="B20" s="114" t="s">
        <v>391</v>
      </c>
      <c r="C20" s="114"/>
      <c r="D20" s="114"/>
      <c r="E20" s="51">
        <v>246434240</v>
      </c>
      <c r="F20" s="51">
        <f>F23+F41+F50+F59+F74</f>
        <v>37830435.400000006</v>
      </c>
      <c r="G20" s="51">
        <f>G23+G41+G50+G59+G74</f>
        <v>122999064.42</v>
      </c>
      <c r="H20" s="51">
        <f>H23+H41+H50+H59+H74</f>
        <v>109804816.49</v>
      </c>
    </row>
    <row r="21" ht="0.75" customHeight="1"/>
    <row r="22" ht="2.25" customHeight="1"/>
    <row r="23" spans="1:8" ht="11.25" customHeight="1">
      <c r="A23" s="59">
        <v>2</v>
      </c>
      <c r="B23" s="115" t="s">
        <v>392</v>
      </c>
      <c r="C23" s="115"/>
      <c r="D23" s="115"/>
      <c r="E23" s="56">
        <v>40970965</v>
      </c>
      <c r="F23" s="56">
        <f>F26+F29+F32+F35+F38</f>
        <v>5440508.79</v>
      </c>
      <c r="G23" s="56">
        <f>G26+G29+G32+G35+G38</f>
        <v>22403433.88</v>
      </c>
      <c r="H23" s="56">
        <f>H26+H29+H32+H35+H38</f>
        <v>20462683.45</v>
      </c>
    </row>
    <row r="24" ht="0.75" customHeight="1"/>
    <row r="25" ht="2.25" customHeight="1"/>
    <row r="26" spans="1:8" ht="11.25" customHeight="1">
      <c r="A26" s="59">
        <v>3</v>
      </c>
      <c r="B26" s="115" t="s">
        <v>393</v>
      </c>
      <c r="C26" s="115"/>
      <c r="D26" s="115"/>
      <c r="E26" s="56">
        <v>15279100</v>
      </c>
      <c r="F26" s="56">
        <v>1573955.21</v>
      </c>
      <c r="G26" s="56">
        <v>11056185.32</v>
      </c>
      <c r="H26" s="56">
        <v>9626167.01</v>
      </c>
    </row>
    <row r="27" ht="0.75" customHeight="1"/>
    <row r="28" ht="2.25" customHeight="1"/>
    <row r="29" spans="1:8" ht="11.25" customHeight="1">
      <c r="A29" s="59">
        <v>4</v>
      </c>
      <c r="B29" s="115" t="s">
        <v>394</v>
      </c>
      <c r="C29" s="115"/>
      <c r="D29" s="115"/>
      <c r="E29" s="56">
        <v>16523425</v>
      </c>
      <c r="F29" s="56">
        <v>2527790.2</v>
      </c>
      <c r="G29" s="56">
        <v>7295125.82</v>
      </c>
      <c r="H29" s="56">
        <v>6819716.03</v>
      </c>
    </row>
    <row r="30" ht="0.75" customHeight="1"/>
    <row r="31" ht="2.25" customHeight="1"/>
    <row r="32" spans="1:8" ht="11.25" customHeight="1">
      <c r="A32" s="59">
        <v>5</v>
      </c>
      <c r="B32" s="115" t="s">
        <v>395</v>
      </c>
      <c r="C32" s="115"/>
      <c r="D32" s="115"/>
      <c r="E32" s="56">
        <v>3200000</v>
      </c>
      <c r="F32" s="56">
        <v>491566.73</v>
      </c>
      <c r="G32" s="56">
        <v>1265050.54</v>
      </c>
      <c r="H32" s="56">
        <v>1339042.78</v>
      </c>
    </row>
    <row r="33" ht="0.75" customHeight="1"/>
    <row r="34" ht="2.25" customHeight="1"/>
    <row r="35" spans="1:8" ht="11.25" customHeight="1">
      <c r="A35" s="59">
        <v>6</v>
      </c>
      <c r="B35" s="115" t="s">
        <v>396</v>
      </c>
      <c r="C35" s="115"/>
      <c r="D35" s="115"/>
      <c r="E35" s="56">
        <v>3556350</v>
      </c>
      <c r="F35" s="56">
        <v>617840.14</v>
      </c>
      <c r="G35" s="56">
        <v>1590506.59</v>
      </c>
      <c r="H35" s="56">
        <v>1585692.84</v>
      </c>
    </row>
    <row r="36" ht="0.75" customHeight="1"/>
    <row r="37" ht="2.25" customHeight="1"/>
    <row r="38" spans="1:8" ht="11.25" customHeight="1">
      <c r="A38" s="59">
        <v>7</v>
      </c>
      <c r="B38" s="115" t="s">
        <v>397</v>
      </c>
      <c r="C38" s="115"/>
      <c r="D38" s="115"/>
      <c r="E38" s="56">
        <v>2412090</v>
      </c>
      <c r="F38" s="56">
        <v>229356.51</v>
      </c>
      <c r="G38" s="56">
        <v>1196565.61</v>
      </c>
      <c r="H38" s="56">
        <v>1092064.79</v>
      </c>
    </row>
    <row r="39" ht="0.75" customHeight="1"/>
    <row r="40" ht="2.25" customHeight="1"/>
    <row r="41" spans="1:8" ht="11.25" customHeight="1">
      <c r="A41" s="59">
        <v>8</v>
      </c>
      <c r="B41" s="115" t="s">
        <v>398</v>
      </c>
      <c r="C41" s="115"/>
      <c r="D41" s="115"/>
      <c r="E41" s="56">
        <v>19107600</v>
      </c>
      <c r="F41" s="56">
        <f>F44+F47</f>
        <v>3086755.7800000003</v>
      </c>
      <c r="G41" s="56">
        <f>G44+G47</f>
        <v>10079993.05</v>
      </c>
      <c r="H41" s="56">
        <f>H44+H47</f>
        <v>9101679.25</v>
      </c>
    </row>
    <row r="42" ht="0.75" customHeight="1"/>
    <row r="43" ht="2.25" customHeight="1"/>
    <row r="44" spans="1:8" ht="11.25" customHeight="1">
      <c r="A44" s="59">
        <v>9</v>
      </c>
      <c r="B44" s="115" t="s">
        <v>399</v>
      </c>
      <c r="C44" s="115"/>
      <c r="D44" s="115"/>
      <c r="E44" s="56">
        <v>17227600</v>
      </c>
      <c r="F44" s="56">
        <v>2756530.97</v>
      </c>
      <c r="G44" s="56">
        <v>9098376.17</v>
      </c>
      <c r="H44" s="56">
        <v>8179183.48</v>
      </c>
    </row>
    <row r="45" ht="0.75" customHeight="1"/>
    <row r="46" ht="2.25" customHeight="1"/>
    <row r="47" spans="1:8" ht="11.25" customHeight="1">
      <c r="A47" s="59">
        <v>10</v>
      </c>
      <c r="B47" s="115" t="s">
        <v>283</v>
      </c>
      <c r="C47" s="115"/>
      <c r="D47" s="115"/>
      <c r="E47" s="56">
        <v>1880000</v>
      </c>
      <c r="F47" s="56">
        <v>330224.81</v>
      </c>
      <c r="G47" s="56">
        <v>981616.88</v>
      </c>
      <c r="H47" s="56">
        <v>922495.77</v>
      </c>
    </row>
    <row r="48" ht="0.75" customHeight="1"/>
    <row r="49" ht="2.25" customHeight="1"/>
    <row r="50" spans="1:8" ht="11.25" customHeight="1">
      <c r="A50" s="59">
        <v>11</v>
      </c>
      <c r="B50" s="115" t="s">
        <v>400</v>
      </c>
      <c r="C50" s="115"/>
      <c r="D50" s="115"/>
      <c r="E50" s="56">
        <v>0</v>
      </c>
      <c r="F50" s="56">
        <f>F53-F56</f>
        <v>0</v>
      </c>
      <c r="G50" s="56">
        <f>G53-G56</f>
        <v>0</v>
      </c>
      <c r="H50" s="56">
        <f>H53-H56</f>
        <v>0</v>
      </c>
    </row>
    <row r="51" ht="0.75" customHeight="1"/>
    <row r="52" ht="2.25" customHeight="1"/>
    <row r="53" spans="1:8" ht="11.25" customHeight="1">
      <c r="A53" s="59">
        <v>12</v>
      </c>
      <c r="B53" s="115" t="s">
        <v>401</v>
      </c>
      <c r="C53" s="115"/>
      <c r="D53" s="115"/>
      <c r="E53" s="56">
        <v>5308458</v>
      </c>
      <c r="F53" s="56">
        <f>562681.97-1029050.31-650054.42</f>
        <v>-1116422.7600000002</v>
      </c>
      <c r="G53" s="56">
        <f>1917312.39-2502782.19</f>
        <v>-585469.8</v>
      </c>
      <c r="H53" s="56">
        <v>4542839.41</v>
      </c>
    </row>
    <row r="54" ht="0.75" customHeight="1"/>
    <row r="55" ht="2.25" customHeight="1"/>
    <row r="56" spans="1:8" ht="11.25" customHeight="1">
      <c r="A56" s="59">
        <v>13</v>
      </c>
      <c r="B56" s="115" t="s">
        <v>402</v>
      </c>
      <c r="C56" s="115"/>
      <c r="D56" s="115"/>
      <c r="E56" s="56">
        <v>5308458</v>
      </c>
      <c r="F56" s="56">
        <f>562681.97-1029050.31-650054.42</f>
        <v>-1116422.7600000002</v>
      </c>
      <c r="G56" s="56">
        <f>1917312.39-2502782.19</f>
        <v>-585469.8</v>
      </c>
      <c r="H56" s="56">
        <v>4542839.41</v>
      </c>
    </row>
    <row r="57" ht="0.75" customHeight="1"/>
    <row r="58" ht="2.25" customHeight="1"/>
    <row r="59" spans="1:8" ht="11.25" customHeight="1">
      <c r="A59" s="59">
        <v>14</v>
      </c>
      <c r="B59" s="115" t="s">
        <v>403</v>
      </c>
      <c r="C59" s="115"/>
      <c r="D59" s="115"/>
      <c r="E59" s="56">
        <v>176737475</v>
      </c>
      <c r="F59" s="56">
        <f>F62+F65+F68+F71</f>
        <v>28077941.52</v>
      </c>
      <c r="G59" s="56">
        <f>G62+G65+G68+G71</f>
        <v>86602164.53</v>
      </c>
      <c r="H59" s="56">
        <f>H62+H65+H68+H71</f>
        <v>76692155.91</v>
      </c>
    </row>
    <row r="60" ht="0.75" customHeight="1"/>
    <row r="61" ht="2.25" customHeight="1"/>
    <row r="62" spans="1:8" ht="11.25" customHeight="1">
      <c r="A62" s="59">
        <v>15</v>
      </c>
      <c r="B62" s="115" t="s">
        <v>404</v>
      </c>
      <c r="C62" s="115"/>
      <c r="D62" s="115"/>
      <c r="E62" s="56">
        <v>32030000</v>
      </c>
      <c r="F62" s="56">
        <v>4802301.59</v>
      </c>
      <c r="G62" s="56">
        <v>13462213.73</v>
      </c>
      <c r="H62" s="56">
        <v>12769436.16</v>
      </c>
    </row>
    <row r="63" ht="0.75" customHeight="1"/>
    <row r="64" ht="2.25" customHeight="1"/>
    <row r="65" spans="1:8" ht="11.25" customHeight="1">
      <c r="A65" s="59">
        <v>16</v>
      </c>
      <c r="B65" s="115" t="s">
        <v>405</v>
      </c>
      <c r="C65" s="115"/>
      <c r="D65" s="115"/>
      <c r="E65" s="56">
        <v>57015000</v>
      </c>
      <c r="F65" s="56">
        <v>8781385.18</v>
      </c>
      <c r="G65" s="56">
        <v>24699069.37</v>
      </c>
      <c r="H65" s="56">
        <v>21154543.82</v>
      </c>
    </row>
    <row r="66" ht="0.75" customHeight="1"/>
    <row r="67" ht="2.25" customHeight="1"/>
    <row r="68" spans="1:8" ht="11.25" customHeight="1">
      <c r="A68" s="59">
        <v>17</v>
      </c>
      <c r="B68" s="115" t="s">
        <v>406</v>
      </c>
      <c r="C68" s="115"/>
      <c r="D68" s="115"/>
      <c r="E68" s="56">
        <v>4325345</v>
      </c>
      <c r="F68" s="56">
        <v>1123814</v>
      </c>
      <c r="G68" s="56">
        <v>2404904.4</v>
      </c>
      <c r="H68" s="56">
        <v>1823184.79</v>
      </c>
    </row>
    <row r="69" ht="0.75" customHeight="1"/>
    <row r="70" ht="2.25" customHeight="1"/>
    <row r="71" spans="1:8" ht="11.25" customHeight="1">
      <c r="A71" s="59">
        <v>18</v>
      </c>
      <c r="B71" s="115" t="s">
        <v>407</v>
      </c>
      <c r="C71" s="115"/>
      <c r="D71" s="115"/>
      <c r="E71" s="56">
        <v>83367130</v>
      </c>
      <c r="F71" s="56">
        <v>13370440.75</v>
      </c>
      <c r="G71" s="56">
        <v>46035977.03</v>
      </c>
      <c r="H71" s="56">
        <v>40944991.14</v>
      </c>
    </row>
    <row r="72" ht="0.75" customHeight="1"/>
    <row r="73" ht="2.25" customHeight="1"/>
    <row r="74" spans="1:8" ht="11.25" customHeight="1">
      <c r="A74" s="59">
        <v>19</v>
      </c>
      <c r="B74" s="115" t="s">
        <v>408</v>
      </c>
      <c r="C74" s="115"/>
      <c r="D74" s="115"/>
      <c r="E74" s="56">
        <v>9618200</v>
      </c>
      <c r="F74" s="56">
        <f>F77+F80</f>
        <v>1225229.31</v>
      </c>
      <c r="G74" s="56">
        <f>G77+G80</f>
        <v>3913472.96</v>
      </c>
      <c r="H74" s="56">
        <f>H77+H80</f>
        <v>3548297.88</v>
      </c>
    </row>
    <row r="75" ht="0.75" customHeight="1"/>
    <row r="76" ht="2.25" customHeight="1"/>
    <row r="77" spans="1:8" ht="11.25" customHeight="1">
      <c r="A77" s="59">
        <v>20</v>
      </c>
      <c r="B77" s="115" t="s">
        <v>409</v>
      </c>
      <c r="C77" s="115"/>
      <c r="D77" s="115"/>
      <c r="E77" s="56">
        <v>5400000</v>
      </c>
      <c r="F77" s="56">
        <v>557381.91</v>
      </c>
      <c r="G77" s="56">
        <v>1664252.88</v>
      </c>
      <c r="H77" s="56">
        <v>1453506.75</v>
      </c>
    </row>
    <row r="78" ht="0.75" customHeight="1"/>
    <row r="79" ht="2.25" customHeight="1"/>
    <row r="80" spans="1:8" ht="11.25" customHeight="1">
      <c r="A80" s="59">
        <v>21</v>
      </c>
      <c r="B80" s="115" t="s">
        <v>410</v>
      </c>
      <c r="C80" s="115"/>
      <c r="D80" s="115"/>
      <c r="E80" s="56">
        <v>4218200</v>
      </c>
      <c r="F80" s="56">
        <v>667847.4</v>
      </c>
      <c r="G80" s="56">
        <v>2249220.08</v>
      </c>
      <c r="H80" s="56">
        <v>2094791.13</v>
      </c>
    </row>
    <row r="81" ht="0.75" customHeight="1"/>
    <row r="82" ht="2.25" customHeight="1"/>
    <row r="83" spans="1:8" ht="11.25" customHeight="1">
      <c r="A83" s="58">
        <v>22</v>
      </c>
      <c r="B83" s="114" t="s">
        <v>411</v>
      </c>
      <c r="C83" s="114"/>
      <c r="D83" s="114"/>
      <c r="E83" s="51">
        <v>4081300</v>
      </c>
      <c r="F83" s="51">
        <f>F86+F89+F92+F95+F104</f>
        <v>297980.14</v>
      </c>
      <c r="G83" s="51">
        <f>G86+G89+G92+G95+G104</f>
        <v>3813009.16</v>
      </c>
      <c r="H83" s="51">
        <f>H86+H89+H92+H95+H104</f>
        <v>3908861.59</v>
      </c>
    </row>
    <row r="84" ht="0.75" customHeight="1"/>
    <row r="85" ht="2.25" customHeight="1"/>
    <row r="86" spans="1:8" ht="11.25" customHeight="1">
      <c r="A86" s="59">
        <v>23</v>
      </c>
      <c r="B86" s="115" t="s">
        <v>412</v>
      </c>
      <c r="C86" s="115"/>
      <c r="D86" s="115"/>
      <c r="E86" s="56">
        <v>1501000</v>
      </c>
      <c r="F86" s="56">
        <v>200757.96</v>
      </c>
      <c r="G86" s="56">
        <v>870608.7</v>
      </c>
      <c r="H86" s="56">
        <v>0</v>
      </c>
    </row>
    <row r="87" ht="0.75" customHeight="1"/>
    <row r="88" ht="2.25" customHeight="1"/>
    <row r="89" spans="1:8" ht="11.25" customHeight="1">
      <c r="A89" s="59">
        <v>24</v>
      </c>
      <c r="B89" s="115" t="s">
        <v>413</v>
      </c>
      <c r="C89" s="115"/>
      <c r="D89" s="115"/>
      <c r="E89" s="56">
        <v>0</v>
      </c>
      <c r="F89" s="56">
        <v>0</v>
      </c>
      <c r="G89" s="56">
        <v>0</v>
      </c>
      <c r="H89" s="56">
        <v>0</v>
      </c>
    </row>
    <row r="90" ht="0.75" customHeight="1"/>
    <row r="91" ht="2.25" customHeight="1"/>
    <row r="92" spans="1:8" ht="11.25" customHeight="1">
      <c r="A92" s="59">
        <v>25</v>
      </c>
      <c r="B92" s="115" t="s">
        <v>414</v>
      </c>
      <c r="C92" s="115"/>
      <c r="D92" s="115"/>
      <c r="E92" s="56">
        <v>26000</v>
      </c>
      <c r="F92" s="56">
        <v>0</v>
      </c>
      <c r="G92" s="56">
        <v>0</v>
      </c>
      <c r="H92" s="56">
        <v>356500</v>
      </c>
    </row>
    <row r="93" ht="0.75" customHeight="1"/>
    <row r="94" ht="2.25" customHeight="1"/>
    <row r="95" spans="1:8" ht="11.25" customHeight="1">
      <c r="A95" s="59">
        <v>26</v>
      </c>
      <c r="B95" s="115" t="s">
        <v>415</v>
      </c>
      <c r="C95" s="115"/>
      <c r="D95" s="115"/>
      <c r="E95" s="56">
        <v>2554300</v>
      </c>
      <c r="F95" s="56">
        <f>F98+F101</f>
        <v>97222.18</v>
      </c>
      <c r="G95" s="56">
        <f>G98+G101</f>
        <v>2942400.46</v>
      </c>
      <c r="H95" s="56">
        <f>H98+H101</f>
        <v>3552361.59</v>
      </c>
    </row>
    <row r="96" ht="0.75" customHeight="1"/>
    <row r="97" ht="2.25" customHeight="1"/>
    <row r="98" spans="1:8" ht="11.25" customHeight="1">
      <c r="A98" s="59">
        <v>27</v>
      </c>
      <c r="B98" s="115" t="s">
        <v>406</v>
      </c>
      <c r="C98" s="115"/>
      <c r="D98" s="115"/>
      <c r="E98" s="56">
        <v>2554300</v>
      </c>
      <c r="F98" s="56">
        <v>97222.18</v>
      </c>
      <c r="G98" s="56">
        <v>2942400.46</v>
      </c>
      <c r="H98" s="56">
        <v>3523261.59</v>
      </c>
    </row>
    <row r="99" ht="0.75" customHeight="1"/>
    <row r="100" ht="2.25" customHeight="1"/>
    <row r="101" spans="1:8" ht="11.25" customHeight="1">
      <c r="A101" s="59">
        <v>28</v>
      </c>
      <c r="B101" s="115" t="s">
        <v>416</v>
      </c>
      <c r="C101" s="115"/>
      <c r="D101" s="115"/>
      <c r="E101" s="56">
        <v>0</v>
      </c>
      <c r="F101" s="56">
        <v>0</v>
      </c>
      <c r="G101" s="56">
        <v>0</v>
      </c>
      <c r="H101" s="56">
        <v>29100</v>
      </c>
    </row>
    <row r="102" ht="0.75" customHeight="1"/>
    <row r="103" ht="2.25" customHeight="1"/>
    <row r="104" spans="1:8" ht="11.25" customHeight="1">
      <c r="A104" s="59">
        <v>29</v>
      </c>
      <c r="B104" s="115" t="s">
        <v>349</v>
      </c>
      <c r="C104" s="115"/>
      <c r="D104" s="115"/>
      <c r="E104" s="56">
        <v>0</v>
      </c>
      <c r="F104" s="56">
        <v>0</v>
      </c>
      <c r="G104" s="56">
        <v>0</v>
      </c>
      <c r="H104" s="56">
        <v>0</v>
      </c>
    </row>
    <row r="105" ht="0.75" customHeight="1"/>
    <row r="106" ht="2.25" customHeight="1"/>
    <row r="107" spans="1:8" ht="11.25" customHeight="1">
      <c r="A107" s="58">
        <v>30</v>
      </c>
      <c r="B107" s="114" t="s">
        <v>417</v>
      </c>
      <c r="C107" s="114"/>
      <c r="D107" s="114"/>
      <c r="E107" s="51">
        <v>2554300</v>
      </c>
      <c r="F107" s="51">
        <f>F83-F86-F92-F89</f>
        <v>97222.18000000002</v>
      </c>
      <c r="G107" s="51">
        <f>G83-G86-G92-G89</f>
        <v>2942400.46</v>
      </c>
      <c r="H107" s="51">
        <f>H83-H86-H92-H89</f>
        <v>3552361.59</v>
      </c>
    </row>
    <row r="108" ht="0.75" customHeight="1"/>
    <row r="109" ht="2.25" customHeight="1"/>
    <row r="110" spans="1:8" ht="11.25" customHeight="1">
      <c r="A110" s="58">
        <v>31</v>
      </c>
      <c r="B110" s="114" t="s">
        <v>418</v>
      </c>
      <c r="C110" s="114"/>
      <c r="D110" s="114"/>
      <c r="E110" s="51">
        <v>248988540</v>
      </c>
      <c r="F110" s="51">
        <f>F20+F107</f>
        <v>37927657.580000006</v>
      </c>
      <c r="G110" s="51">
        <f>G20+G107</f>
        <v>125941464.88</v>
      </c>
      <c r="H110" s="51">
        <f>H20+H107</f>
        <v>113357178.08</v>
      </c>
    </row>
    <row r="112" ht="0.75" customHeight="1"/>
    <row r="113" ht="2.25" customHeight="1"/>
    <row r="114" spans="6:8" ht="6.75" customHeight="1">
      <c r="F114" s="99" t="s">
        <v>299</v>
      </c>
      <c r="G114" s="99"/>
      <c r="H114" s="99"/>
    </row>
    <row r="115" spans="1:8" ht="6.75" customHeight="1">
      <c r="A115" s="89" t="s">
        <v>5</v>
      </c>
      <c r="B115" s="114" t="s">
        <v>419</v>
      </c>
      <c r="C115" s="114"/>
      <c r="D115" s="114"/>
      <c r="E115" s="89" t="s">
        <v>300</v>
      </c>
      <c r="F115" s="99"/>
      <c r="G115" s="99"/>
      <c r="H115" s="99"/>
    </row>
    <row r="116" spans="1:8" ht="1.5" customHeight="1">
      <c r="A116" s="89"/>
      <c r="B116" s="114"/>
      <c r="C116" s="114"/>
      <c r="D116" s="114"/>
      <c r="E116" s="89"/>
      <c r="F116" s="89" t="s">
        <v>272</v>
      </c>
      <c r="G116" s="89" t="s">
        <v>273</v>
      </c>
      <c r="H116" s="89" t="s">
        <v>274</v>
      </c>
    </row>
    <row r="117" spans="5:8" ht="15.75" customHeight="1">
      <c r="E117" s="89"/>
      <c r="F117" s="89"/>
      <c r="G117" s="89"/>
      <c r="H117" s="89"/>
    </row>
    <row r="118" ht="0.75" customHeight="1"/>
    <row r="119" ht="2.25" customHeight="1"/>
    <row r="120" spans="1:8" ht="11.25" customHeight="1">
      <c r="A120" s="58">
        <v>32</v>
      </c>
      <c r="B120" s="114" t="s">
        <v>420</v>
      </c>
      <c r="C120" s="114"/>
      <c r="D120" s="114"/>
      <c r="E120" s="51">
        <v>198855922.4</v>
      </c>
      <c r="F120" s="51">
        <f>F123+F126+F129</f>
        <v>33723760.37</v>
      </c>
      <c r="G120" s="51">
        <f>G123+G126+G129</f>
        <v>93549655.42</v>
      </c>
      <c r="H120" s="51">
        <f>H123+H126+H129</f>
        <v>97444866.15</v>
      </c>
    </row>
    <row r="121" ht="0.75" customHeight="1"/>
    <row r="122" ht="2.25" customHeight="1"/>
    <row r="123" spans="1:8" ht="11.25" customHeight="1">
      <c r="A123" s="59">
        <v>33</v>
      </c>
      <c r="B123" s="115" t="s">
        <v>421</v>
      </c>
      <c r="C123" s="115"/>
      <c r="D123" s="115"/>
      <c r="E123" s="56">
        <v>118291440.21000001</v>
      </c>
      <c r="F123" s="56">
        <v>18271103.54</v>
      </c>
      <c r="G123" s="56">
        <v>51075679.29</v>
      </c>
      <c r="H123" s="56">
        <v>50684965.87</v>
      </c>
    </row>
    <row r="124" ht="0.75" customHeight="1"/>
    <row r="125" ht="2.25" customHeight="1"/>
    <row r="126" spans="1:8" ht="11.25" customHeight="1">
      <c r="A126" s="59">
        <v>34</v>
      </c>
      <c r="B126" s="115" t="s">
        <v>422</v>
      </c>
      <c r="C126" s="115"/>
      <c r="D126" s="115"/>
      <c r="E126" s="56">
        <v>1540000</v>
      </c>
      <c r="F126" s="56">
        <v>173757.05</v>
      </c>
      <c r="G126" s="56">
        <v>639769.35</v>
      </c>
      <c r="H126" s="56">
        <v>137477.6</v>
      </c>
    </row>
    <row r="127" ht="0.75" customHeight="1"/>
    <row r="128" ht="2.25" customHeight="1"/>
    <row r="129" spans="1:8" ht="11.25" customHeight="1">
      <c r="A129" s="59">
        <v>35</v>
      </c>
      <c r="B129" s="115" t="s">
        <v>423</v>
      </c>
      <c r="C129" s="115"/>
      <c r="D129" s="115"/>
      <c r="E129" s="56">
        <v>79024482.19</v>
      </c>
      <c r="F129" s="56">
        <v>15278899.78</v>
      </c>
      <c r="G129" s="56">
        <v>41834206.78</v>
      </c>
      <c r="H129" s="56">
        <v>46622422.68</v>
      </c>
    </row>
    <row r="130" ht="0.75" customHeight="1"/>
    <row r="131" ht="2.25" customHeight="1"/>
    <row r="132" spans="1:8" ht="11.25" customHeight="1">
      <c r="A132" s="58">
        <v>36</v>
      </c>
      <c r="B132" s="114" t="s">
        <v>531</v>
      </c>
      <c r="C132" s="114"/>
      <c r="D132" s="114"/>
      <c r="E132" s="51">
        <v>197315922.4</v>
      </c>
      <c r="F132" s="51">
        <f>F120-F126</f>
        <v>33550003.319999997</v>
      </c>
      <c r="G132" s="51">
        <f>G120-G126</f>
        <v>92909886.07000001</v>
      </c>
      <c r="H132" s="51">
        <f>H120-H126</f>
        <v>97307388.55000001</v>
      </c>
    </row>
    <row r="133" ht="0.75" customHeight="1"/>
    <row r="134" ht="2.25" customHeight="1"/>
    <row r="135" spans="1:8" ht="11.25" customHeight="1">
      <c r="A135" s="58">
        <v>37</v>
      </c>
      <c r="B135" s="114" t="s">
        <v>424</v>
      </c>
      <c r="C135" s="114"/>
      <c r="D135" s="114"/>
      <c r="E135" s="51">
        <v>23843458.97</v>
      </c>
      <c r="F135" s="51">
        <f>F138+F141+F153</f>
        <v>1178168.4300000002</v>
      </c>
      <c r="G135" s="51">
        <f>G138+G141+G153</f>
        <v>4583301.51</v>
      </c>
      <c r="H135" s="51">
        <f>H138+H141+H153</f>
        <v>8418582.209999999</v>
      </c>
    </row>
    <row r="136" ht="0.75" customHeight="1"/>
    <row r="137" ht="2.25" customHeight="1"/>
    <row r="138" spans="1:8" ht="11.25" customHeight="1">
      <c r="A138" s="59">
        <v>38</v>
      </c>
      <c r="B138" s="115" t="s">
        <v>425</v>
      </c>
      <c r="C138" s="115"/>
      <c r="D138" s="115"/>
      <c r="E138" s="56">
        <v>22043458.97</v>
      </c>
      <c r="F138" s="56">
        <v>703354.65</v>
      </c>
      <c r="G138" s="56">
        <v>3360481.99</v>
      </c>
      <c r="H138" s="56">
        <v>7085435.76</v>
      </c>
    </row>
    <row r="139" ht="0.75" customHeight="1"/>
    <row r="140" ht="2.25" customHeight="1"/>
    <row r="141" spans="1:8" ht="11.25" customHeight="1">
      <c r="A141" s="59">
        <v>39</v>
      </c>
      <c r="B141" s="115" t="s">
        <v>426</v>
      </c>
      <c r="C141" s="115"/>
      <c r="D141" s="115"/>
      <c r="E141" s="56">
        <v>0</v>
      </c>
      <c r="F141" s="56">
        <f>F144+F147+F150</f>
        <v>0</v>
      </c>
      <c r="G141" s="56">
        <v>0</v>
      </c>
      <c r="H141" s="56">
        <v>0</v>
      </c>
    </row>
    <row r="142" ht="0.75" customHeight="1"/>
    <row r="143" ht="2.25" customHeight="1"/>
    <row r="144" spans="1:8" ht="11.25" customHeight="1">
      <c r="A144" s="59">
        <v>40</v>
      </c>
      <c r="B144" s="115" t="s">
        <v>427</v>
      </c>
      <c r="C144" s="115"/>
      <c r="D144" s="115"/>
      <c r="E144" s="56">
        <v>0</v>
      </c>
      <c r="F144" s="56">
        <v>0</v>
      </c>
      <c r="G144" s="56">
        <v>0</v>
      </c>
      <c r="H144" s="56">
        <v>0</v>
      </c>
    </row>
    <row r="145" ht="0.75" customHeight="1"/>
    <row r="146" ht="2.25" customHeight="1"/>
    <row r="147" spans="1:8" ht="11.25" customHeight="1">
      <c r="A147" s="59">
        <v>41</v>
      </c>
      <c r="B147" s="115" t="s">
        <v>428</v>
      </c>
      <c r="C147" s="115"/>
      <c r="D147" s="115"/>
      <c r="E147" s="56">
        <v>0</v>
      </c>
      <c r="F147" s="56">
        <v>0</v>
      </c>
      <c r="G147" s="56">
        <v>0</v>
      </c>
      <c r="H147" s="56">
        <v>0</v>
      </c>
    </row>
    <row r="148" ht="0.75" customHeight="1"/>
    <row r="149" ht="2.25" customHeight="1"/>
    <row r="150" spans="1:8" ht="11.25" customHeight="1">
      <c r="A150" s="59">
        <v>42</v>
      </c>
      <c r="B150" s="115" t="s">
        <v>429</v>
      </c>
      <c r="C150" s="115"/>
      <c r="D150" s="115"/>
      <c r="E150" s="56">
        <v>0</v>
      </c>
      <c r="F150" s="56">
        <v>0</v>
      </c>
      <c r="G150" s="56">
        <v>0</v>
      </c>
      <c r="H150" s="56">
        <v>0</v>
      </c>
    </row>
    <row r="151" ht="0.75" customHeight="1"/>
    <row r="152" ht="2.25" customHeight="1"/>
    <row r="153" spans="1:8" ht="11.25" customHeight="1">
      <c r="A153" s="59">
        <v>43</v>
      </c>
      <c r="B153" s="115" t="s">
        <v>430</v>
      </c>
      <c r="C153" s="115"/>
      <c r="D153" s="115"/>
      <c r="E153" s="56">
        <v>1800000</v>
      </c>
      <c r="F153" s="56">
        <v>474813.78</v>
      </c>
      <c r="G153" s="56">
        <v>1222819.52</v>
      </c>
      <c r="H153" s="56">
        <v>1333146.45</v>
      </c>
    </row>
    <row r="154" ht="0.75" customHeight="1"/>
    <row r="155" ht="2.25" customHeight="1"/>
    <row r="156" spans="1:8" ht="11.25" customHeight="1">
      <c r="A156" s="58">
        <v>44</v>
      </c>
      <c r="B156" s="114" t="s">
        <v>431</v>
      </c>
      <c r="C156" s="114"/>
      <c r="D156" s="114"/>
      <c r="E156" s="51">
        <f>E135-E144-E147-E153</f>
        <v>22043458.97</v>
      </c>
      <c r="F156" s="51">
        <f>F135-F144-F147-F153</f>
        <v>703354.6500000001</v>
      </c>
      <c r="G156" s="51">
        <f>G135-G144-G147-G153</f>
        <v>3360481.9899999998</v>
      </c>
      <c r="H156" s="51">
        <f>H135-H144-H147-H153</f>
        <v>7085435.759999999</v>
      </c>
    </row>
    <row r="157" ht="0.75" customHeight="1"/>
    <row r="158" ht="2.25" customHeight="1"/>
    <row r="159" spans="1:5" ht="11.25" customHeight="1">
      <c r="A159" s="58">
        <v>45</v>
      </c>
      <c r="B159" s="114" t="s">
        <v>432</v>
      </c>
      <c r="C159" s="114"/>
      <c r="D159" s="114"/>
      <c r="E159" s="51">
        <v>200000</v>
      </c>
    </row>
    <row r="160" ht="0.75" customHeight="1"/>
    <row r="161" ht="2.25" customHeight="1"/>
    <row r="162" spans="1:8" ht="11.25" customHeight="1">
      <c r="A162" s="58">
        <v>46</v>
      </c>
      <c r="B162" s="114" t="s">
        <v>433</v>
      </c>
      <c r="C162" s="114"/>
      <c r="D162" s="114"/>
      <c r="E162" s="51">
        <v>17269000</v>
      </c>
      <c r="F162" s="51">
        <v>0</v>
      </c>
      <c r="G162" s="51">
        <v>0</v>
      </c>
      <c r="H162" s="51">
        <v>0</v>
      </c>
    </row>
    <row r="163" ht="0.75" customHeight="1"/>
    <row r="164" ht="2.25" customHeight="1"/>
    <row r="165" spans="1:8" ht="11.25" customHeight="1">
      <c r="A165" s="58">
        <v>47</v>
      </c>
      <c r="B165" s="114" t="s">
        <v>434</v>
      </c>
      <c r="C165" s="114"/>
      <c r="D165" s="114"/>
      <c r="E165" s="51">
        <v>236828381.37</v>
      </c>
      <c r="F165" s="51">
        <f>F132+F156+F159+F162</f>
        <v>34253357.97</v>
      </c>
      <c r="G165" s="51">
        <f>G132+G156+G159+G162</f>
        <v>96270368.06</v>
      </c>
      <c r="H165" s="51">
        <f>H132+H156+H159+H162</f>
        <v>104392824.31000002</v>
      </c>
    </row>
    <row r="167" ht="0.75" customHeight="1"/>
    <row r="168" ht="2.25" customHeight="1"/>
    <row r="169" spans="1:8" ht="11.25" customHeight="1">
      <c r="A169" s="58">
        <v>48</v>
      </c>
      <c r="B169" s="114" t="s">
        <v>435</v>
      </c>
      <c r="C169" s="114"/>
      <c r="D169" s="114"/>
      <c r="E169" s="51">
        <v>12160158.63</v>
      </c>
      <c r="F169" s="51">
        <f>F110-F165</f>
        <v>3674299.610000007</v>
      </c>
      <c r="G169" s="51">
        <f>G110-G165</f>
        <v>29671096.819999993</v>
      </c>
      <c r="H169" s="51">
        <f>H110-H165</f>
        <v>8964353.76999998</v>
      </c>
    </row>
    <row r="171" ht="0.75" customHeight="1"/>
    <row r="172" ht="2.25" customHeight="1"/>
    <row r="173" spans="1:6" ht="11.25" customHeight="1">
      <c r="A173" s="58">
        <v>49</v>
      </c>
      <c r="B173" s="114" t="s">
        <v>436</v>
      </c>
      <c r="C173" s="114"/>
      <c r="D173" s="114"/>
      <c r="E173" s="51">
        <v>0</v>
      </c>
      <c r="F173" s="51">
        <v>0</v>
      </c>
    </row>
    <row r="175" ht="0.75" customHeight="1"/>
    <row r="176" ht="2.25" customHeight="1"/>
    <row r="177" spans="1:8" ht="11.25" customHeight="1">
      <c r="A177" s="2" t="s">
        <v>5</v>
      </c>
      <c r="B177" s="89" t="s">
        <v>437</v>
      </c>
      <c r="C177" s="89"/>
      <c r="D177" s="89"/>
      <c r="E177" s="89" t="s">
        <v>438</v>
      </c>
      <c r="F177" s="89"/>
      <c r="G177" s="89"/>
      <c r="H177" s="89"/>
    </row>
    <row r="178" ht="0.75" customHeight="1"/>
    <row r="179" ht="2.25" customHeight="1"/>
    <row r="180" spans="1:8" ht="8.25" customHeight="1">
      <c r="A180" s="59">
        <v>50</v>
      </c>
      <c r="B180" s="107" t="s">
        <v>439</v>
      </c>
      <c r="C180" s="107"/>
      <c r="D180" s="107"/>
      <c r="E180" s="113">
        <v>1853000</v>
      </c>
      <c r="F180" s="113"/>
      <c r="G180" s="113"/>
      <c r="H180" s="113"/>
    </row>
    <row r="181" spans="2:8" ht="11.25" customHeight="1">
      <c r="B181" s="107"/>
      <c r="C181" s="107"/>
      <c r="D181" s="107"/>
      <c r="E181" s="113"/>
      <c r="F181" s="113"/>
      <c r="G181" s="113"/>
      <c r="H181" s="113"/>
    </row>
    <row r="192" spans="1:5" ht="12.75" customHeight="1">
      <c r="A192" s="3" t="s">
        <v>358</v>
      </c>
      <c r="E192" s="4" t="s">
        <v>359</v>
      </c>
    </row>
    <row r="193" spans="1:5" ht="12.75" customHeight="1">
      <c r="A193" s="4" t="s">
        <v>361</v>
      </c>
      <c r="E193" s="4" t="s">
        <v>362</v>
      </c>
    </row>
  </sheetData>
  <sheetProtection password="CADC" sheet="1" objects="1" scenarios="1"/>
  <mergeCells count="72">
    <mergeCell ref="A1:H1"/>
    <mergeCell ref="A2:H2"/>
    <mergeCell ref="A3:H3"/>
    <mergeCell ref="A5:H7"/>
    <mergeCell ref="A11:H11"/>
    <mergeCell ref="F14:H15"/>
    <mergeCell ref="A15:A16"/>
    <mergeCell ref="B15:D16"/>
    <mergeCell ref="E15:E17"/>
    <mergeCell ref="F16:F17"/>
    <mergeCell ref="G16:G17"/>
    <mergeCell ref="H16:H17"/>
    <mergeCell ref="B20:D20"/>
    <mergeCell ref="B23:D23"/>
    <mergeCell ref="B26:D26"/>
    <mergeCell ref="B29:D29"/>
    <mergeCell ref="B32:D32"/>
    <mergeCell ref="B35:D35"/>
    <mergeCell ref="B38:D38"/>
    <mergeCell ref="B41:D41"/>
    <mergeCell ref="B44:D44"/>
    <mergeCell ref="B47:D47"/>
    <mergeCell ref="B50:D50"/>
    <mergeCell ref="B53:D53"/>
    <mergeCell ref="B56:D56"/>
    <mergeCell ref="B59:D59"/>
    <mergeCell ref="B62:D62"/>
    <mergeCell ref="B65:D65"/>
    <mergeCell ref="B68:D68"/>
    <mergeCell ref="B71:D71"/>
    <mergeCell ref="B74:D74"/>
    <mergeCell ref="B77:D77"/>
    <mergeCell ref="B80:D80"/>
    <mergeCell ref="B83:D83"/>
    <mergeCell ref="B86:D86"/>
    <mergeCell ref="B89:D89"/>
    <mergeCell ref="B92:D92"/>
    <mergeCell ref="B95:D95"/>
    <mergeCell ref="B98:D98"/>
    <mergeCell ref="B101:D101"/>
    <mergeCell ref="B104:D104"/>
    <mergeCell ref="B107:D107"/>
    <mergeCell ref="B110:D110"/>
    <mergeCell ref="F114:H115"/>
    <mergeCell ref="A115:A116"/>
    <mergeCell ref="B115:D116"/>
    <mergeCell ref="E115:E117"/>
    <mergeCell ref="F116:F117"/>
    <mergeCell ref="G116:G117"/>
    <mergeCell ref="H116:H117"/>
    <mergeCell ref="B120:D120"/>
    <mergeCell ref="B123:D123"/>
    <mergeCell ref="B126:D126"/>
    <mergeCell ref="B129:D129"/>
    <mergeCell ref="B132:D132"/>
    <mergeCell ref="B135:D135"/>
    <mergeCell ref="B138:D138"/>
    <mergeCell ref="B141:D141"/>
    <mergeCell ref="B144:D144"/>
    <mergeCell ref="B147:D147"/>
    <mergeCell ref="B150:D150"/>
    <mergeCell ref="B153:D153"/>
    <mergeCell ref="B156:D156"/>
    <mergeCell ref="B159:D159"/>
    <mergeCell ref="B165:D165"/>
    <mergeCell ref="B162:D162"/>
    <mergeCell ref="B177:D177"/>
    <mergeCell ref="E177:H177"/>
    <mergeCell ref="B180:D181"/>
    <mergeCell ref="E180:H181"/>
    <mergeCell ref="B169:D169"/>
    <mergeCell ref="B173:D173"/>
  </mergeCells>
  <printOptions/>
  <pageMargins left="0.511811024" right="0.511811024" top="0.787401575" bottom="0.787401575" header="0.31496062" footer="0.31496062"/>
  <pageSetup horizontalDpi="600" verticalDpi="600" orientation="portrait" paperSize="9" scale="9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3"/>
  <sheetViews>
    <sheetView zoomScalePageLayoutView="0" workbookViewId="0" topLeftCell="A49">
      <selection activeCell="J56" sqref="J56"/>
    </sheetView>
  </sheetViews>
  <sheetFormatPr defaultColWidth="9.140625" defaultRowHeight="15"/>
  <cols>
    <col min="1" max="1" width="37.140625" style="6" customWidth="1"/>
    <col min="2" max="2" width="15.00390625" style="6" bestFit="1" customWidth="1"/>
    <col min="3" max="3" width="17.57421875" style="6" customWidth="1"/>
    <col min="4" max="4" width="18.7109375" style="6" bestFit="1" customWidth="1"/>
    <col min="5" max="16384" width="9.140625" style="6" customWidth="1"/>
  </cols>
  <sheetData>
    <row r="1" spans="1:4" ht="11.25">
      <c r="A1" s="121" t="s">
        <v>441</v>
      </c>
      <c r="B1" s="121"/>
      <c r="C1" s="121"/>
      <c r="D1" s="121"/>
    </row>
    <row r="2" spans="1:4" ht="11.25">
      <c r="A2" s="7"/>
      <c r="B2" s="7"/>
      <c r="C2" s="7"/>
      <c r="D2" s="7"/>
    </row>
    <row r="3" spans="1:4" ht="11.25">
      <c r="A3" s="121" t="s">
        <v>442</v>
      </c>
      <c r="B3" s="121"/>
      <c r="C3" s="121"/>
      <c r="D3" s="121"/>
    </row>
    <row r="4" spans="1:4" ht="11.25">
      <c r="A4" s="121" t="s">
        <v>443</v>
      </c>
      <c r="B4" s="121"/>
      <c r="C4" s="121"/>
      <c r="D4" s="121"/>
    </row>
    <row r="5" spans="1:4" ht="11.25">
      <c r="A5" s="121" t="s">
        <v>444</v>
      </c>
      <c r="B5" s="121"/>
      <c r="C5" s="121"/>
      <c r="D5" s="121"/>
    </row>
    <row r="6" spans="1:4" ht="11.25">
      <c r="A6" s="7"/>
      <c r="B6" s="7"/>
      <c r="C6" s="7"/>
      <c r="D6" s="7"/>
    </row>
    <row r="7" spans="1:4" ht="11.25">
      <c r="A7" s="121" t="s">
        <v>532</v>
      </c>
      <c r="B7" s="121"/>
      <c r="C7" s="121"/>
      <c r="D7" s="121"/>
    </row>
    <row r="8" spans="1:4" ht="11.25">
      <c r="A8" s="7"/>
      <c r="B8" s="7"/>
      <c r="C8" s="7"/>
      <c r="D8" s="7"/>
    </row>
    <row r="9" spans="1:4" ht="11.25">
      <c r="A9" s="7" t="s">
        <v>445</v>
      </c>
      <c r="B9" s="7"/>
      <c r="C9" s="7"/>
      <c r="D9" s="7"/>
    </row>
    <row r="10" spans="1:4" ht="11.25">
      <c r="A10" s="8"/>
      <c r="B10" s="116" t="s">
        <v>446</v>
      </c>
      <c r="C10" s="120"/>
      <c r="D10" s="117"/>
    </row>
    <row r="11" spans="1:4" ht="11.25">
      <c r="A11" s="9"/>
      <c r="B11" s="10" t="s">
        <v>447</v>
      </c>
      <c r="C11" s="10" t="s">
        <v>533</v>
      </c>
      <c r="D11" s="10" t="s">
        <v>534</v>
      </c>
    </row>
    <row r="12" spans="1:4" ht="11.25">
      <c r="A12" s="11" t="s">
        <v>448</v>
      </c>
      <c r="B12" s="11" t="s">
        <v>449</v>
      </c>
      <c r="C12" s="11" t="s">
        <v>450</v>
      </c>
      <c r="D12" s="11" t="s">
        <v>451</v>
      </c>
    </row>
    <row r="13" spans="1:4" ht="11.25">
      <c r="A13" s="12" t="s">
        <v>452</v>
      </c>
      <c r="B13" s="13">
        <v>34025827.48</v>
      </c>
      <c r="C13" s="13">
        <v>32963039.18</v>
      </c>
      <c r="D13" s="13">
        <v>32306464.99</v>
      </c>
    </row>
    <row r="14" spans="1:4" ht="11.25">
      <c r="A14" s="12" t="s">
        <v>453</v>
      </c>
      <c r="B14" s="13">
        <f>B15+B16-B17</f>
        <v>5065319.8</v>
      </c>
      <c r="C14" s="13">
        <f>C15+C16-C17</f>
        <v>22386025.869999997</v>
      </c>
      <c r="D14" s="13">
        <f>D15+D16-D17</f>
        <v>27222560.16</v>
      </c>
    </row>
    <row r="15" spans="1:4" ht="11.25">
      <c r="A15" s="12" t="s">
        <v>454</v>
      </c>
      <c r="B15" s="13">
        <v>4846466.97</v>
      </c>
      <c r="C15" s="13">
        <v>24136371.72</v>
      </c>
      <c r="D15" s="13">
        <v>21956556.29</v>
      </c>
    </row>
    <row r="16" spans="1:4" ht="11.25">
      <c r="A16" s="12" t="s">
        <v>455</v>
      </c>
      <c r="B16" s="13">
        <v>218852.83</v>
      </c>
      <c r="C16" s="13">
        <v>218852.83</v>
      </c>
      <c r="D16" s="13">
        <f>218847.63+6688668.29</f>
        <v>6907515.92</v>
      </c>
    </row>
    <row r="17" spans="1:4" ht="11.25">
      <c r="A17" s="12" t="s">
        <v>456</v>
      </c>
      <c r="B17" s="14">
        <v>0</v>
      </c>
      <c r="C17" s="81">
        <v>1969198.68</v>
      </c>
      <c r="D17" s="81">
        <v>1641512.05</v>
      </c>
    </row>
    <row r="18" spans="1:4" ht="11.25">
      <c r="A18" s="12" t="s">
        <v>457</v>
      </c>
      <c r="B18" s="13">
        <f>B13-B14</f>
        <v>28960507.679999996</v>
      </c>
      <c r="C18" s="14">
        <f>C13-C14</f>
        <v>10577013.310000002</v>
      </c>
      <c r="D18" s="14">
        <f>D13-D14</f>
        <v>5083904.829999998</v>
      </c>
    </row>
    <row r="19" spans="1:4" ht="11.25">
      <c r="A19" s="12" t="s">
        <v>458</v>
      </c>
      <c r="B19" s="13"/>
      <c r="C19" s="13"/>
      <c r="D19" s="13"/>
    </row>
    <row r="20" spans="1:4" ht="11.25">
      <c r="A20" s="12" t="s">
        <v>459</v>
      </c>
      <c r="B20" s="13">
        <v>33564918.18</v>
      </c>
      <c r="C20" s="13">
        <v>32545767.55</v>
      </c>
      <c r="D20" s="13">
        <v>31935817.19</v>
      </c>
    </row>
    <row r="21" spans="1:4" ht="11.25">
      <c r="A21" s="12" t="s">
        <v>460</v>
      </c>
      <c r="B21" s="14">
        <f>B18+B19-B20</f>
        <v>-4604410.500000004</v>
      </c>
      <c r="C21" s="14">
        <f>C18+C19-C20</f>
        <v>-21968754.24</v>
      </c>
      <c r="D21" s="14">
        <f>D18+D19-D20</f>
        <v>-26851912.360000003</v>
      </c>
    </row>
    <row r="22" spans="2:4" ht="11.25">
      <c r="B22" s="15"/>
      <c r="C22" s="15"/>
      <c r="D22" s="15"/>
    </row>
    <row r="23" spans="1:4" ht="11.25">
      <c r="A23" s="16"/>
      <c r="B23" s="17"/>
      <c r="C23" s="116" t="s">
        <v>461</v>
      </c>
      <c r="D23" s="117"/>
    </row>
    <row r="24" spans="1:4" ht="11.25">
      <c r="A24" s="18"/>
      <c r="B24" s="19"/>
      <c r="C24" s="10" t="s">
        <v>272</v>
      </c>
      <c r="D24" s="10" t="s">
        <v>353</v>
      </c>
    </row>
    <row r="25" spans="1:4" ht="11.25">
      <c r="A25" s="118" t="s">
        <v>462</v>
      </c>
      <c r="B25" s="119"/>
      <c r="C25" s="11" t="s">
        <v>463</v>
      </c>
      <c r="D25" s="11" t="s">
        <v>464</v>
      </c>
    </row>
    <row r="26" spans="1:4" ht="11.25">
      <c r="A26" s="20" t="s">
        <v>465</v>
      </c>
      <c r="B26" s="21"/>
      <c r="C26" s="22">
        <f>D21-C21</f>
        <v>-4883158.120000005</v>
      </c>
      <c r="D26" s="23">
        <f>D21-B21</f>
        <v>-22247501.86</v>
      </c>
    </row>
    <row r="28" spans="1:4" ht="11.25">
      <c r="A28" s="116" t="s">
        <v>466</v>
      </c>
      <c r="B28" s="120"/>
      <c r="C28" s="120"/>
      <c r="D28" s="24" t="s">
        <v>329</v>
      </c>
    </row>
    <row r="29" spans="1:4" ht="11.25">
      <c r="A29" s="12" t="s">
        <v>467</v>
      </c>
      <c r="B29" s="12"/>
      <c r="C29" s="12"/>
      <c r="D29" s="13">
        <v>3244000</v>
      </c>
    </row>
    <row r="30" spans="1:4" ht="11.25">
      <c r="A30" s="25"/>
      <c r="B30" s="25"/>
      <c r="C30" s="25"/>
      <c r="D30" s="25"/>
    </row>
    <row r="31" spans="1:4" ht="11.25">
      <c r="A31" s="25"/>
      <c r="B31" s="25"/>
      <c r="C31" s="25"/>
      <c r="D31" s="25"/>
    </row>
    <row r="32" spans="1:4" ht="11.25">
      <c r="A32" s="25"/>
      <c r="B32" s="25"/>
      <c r="C32" s="25"/>
      <c r="D32" s="25"/>
    </row>
    <row r="33" spans="1:4" ht="11.25">
      <c r="A33" s="25"/>
      <c r="B33" s="25"/>
      <c r="C33" s="25"/>
      <c r="D33" s="25"/>
    </row>
    <row r="34" spans="1:4" ht="11.25">
      <c r="A34" s="25"/>
      <c r="B34" s="25"/>
      <c r="C34" s="25"/>
      <c r="D34" s="25"/>
    </row>
    <row r="35" spans="1:4" ht="11.25">
      <c r="A35" s="25"/>
      <c r="B35" s="25"/>
      <c r="C35" s="25"/>
      <c r="D35" s="25"/>
    </row>
    <row r="36" spans="1:4" ht="11.25">
      <c r="A36" s="121" t="s">
        <v>532</v>
      </c>
      <c r="B36" s="121"/>
      <c r="C36" s="121"/>
      <c r="D36" s="121"/>
    </row>
    <row r="38" ht="11.25">
      <c r="A38" s="7" t="s">
        <v>445</v>
      </c>
    </row>
    <row r="39" spans="1:4" ht="11.25">
      <c r="A39" s="116" t="s">
        <v>468</v>
      </c>
      <c r="B39" s="120"/>
      <c r="C39" s="120"/>
      <c r="D39" s="117"/>
    </row>
    <row r="40" spans="1:4" ht="11.25">
      <c r="A40" s="8"/>
      <c r="B40" s="116" t="s">
        <v>446</v>
      </c>
      <c r="C40" s="120"/>
      <c r="D40" s="117"/>
    </row>
    <row r="41" spans="1:4" ht="11.25">
      <c r="A41" s="9"/>
      <c r="B41" s="10" t="s">
        <v>447</v>
      </c>
      <c r="C41" s="10" t="s">
        <v>533</v>
      </c>
      <c r="D41" s="10" t="s">
        <v>534</v>
      </c>
    </row>
    <row r="42" spans="1:4" ht="11.25">
      <c r="A42" s="26" t="s">
        <v>469</v>
      </c>
      <c r="B42" s="27">
        <f>B43</f>
        <v>77686634.51</v>
      </c>
      <c r="C42" s="27">
        <f>C43</f>
        <v>100509820.78</v>
      </c>
      <c r="D42" s="27">
        <f>D43</f>
        <v>100509820.78</v>
      </c>
    </row>
    <row r="43" spans="1:4" ht="11.25">
      <c r="A43" s="12" t="s">
        <v>470</v>
      </c>
      <c r="B43" s="13">
        <v>77686634.51</v>
      </c>
      <c r="C43" s="13">
        <v>100509820.78</v>
      </c>
      <c r="D43" s="13">
        <v>100509820.78</v>
      </c>
    </row>
    <row r="44" spans="1:4" ht="11.25">
      <c r="A44" s="12" t="s">
        <v>471</v>
      </c>
      <c r="B44" s="14">
        <v>0</v>
      </c>
      <c r="C44" s="14">
        <v>0</v>
      </c>
      <c r="D44" s="14">
        <v>0</v>
      </c>
    </row>
    <row r="45" spans="1:4" ht="11.25">
      <c r="A45" s="28" t="s">
        <v>472</v>
      </c>
      <c r="B45" s="29">
        <f>B47</f>
        <v>63697466.35</v>
      </c>
      <c r="C45" s="29">
        <f>C47</f>
        <v>68648552.02</v>
      </c>
      <c r="D45" s="29">
        <f>D47</f>
        <v>69823084.67</v>
      </c>
    </row>
    <row r="46" spans="1:4" ht="11.25">
      <c r="A46" s="12" t="s">
        <v>473</v>
      </c>
      <c r="B46" s="14">
        <v>0</v>
      </c>
      <c r="C46" s="14">
        <v>0</v>
      </c>
      <c r="D46" s="14">
        <v>0</v>
      </c>
    </row>
    <row r="47" spans="1:4" ht="11.25">
      <c r="A47" s="12" t="s">
        <v>474</v>
      </c>
      <c r="B47" s="13">
        <v>63697466.35</v>
      </c>
      <c r="C47" s="13">
        <v>68648552.02</v>
      </c>
      <c r="D47" s="5">
        <v>69823084.67</v>
      </c>
    </row>
    <row r="48" spans="1:4" ht="11.25">
      <c r="A48" s="12" t="s">
        <v>475</v>
      </c>
      <c r="B48" s="14">
        <v>0</v>
      </c>
      <c r="C48" s="14">
        <v>0</v>
      </c>
      <c r="D48" s="14">
        <v>0</v>
      </c>
    </row>
    <row r="49" spans="1:4" ht="11.25">
      <c r="A49" s="12" t="s">
        <v>476</v>
      </c>
      <c r="B49" s="14">
        <v>0</v>
      </c>
      <c r="C49" s="14">
        <v>0</v>
      </c>
      <c r="D49" s="14">
        <v>0</v>
      </c>
    </row>
    <row r="50" spans="1:4" ht="11.25">
      <c r="A50" s="28" t="s">
        <v>477</v>
      </c>
      <c r="B50" s="13">
        <f>B42-B45</f>
        <v>13989168.160000004</v>
      </c>
      <c r="C50" s="13">
        <f>C42-C45</f>
        <v>31861268.760000005</v>
      </c>
      <c r="D50" s="13">
        <f>D42-D45</f>
        <v>30686736.11</v>
      </c>
    </row>
    <row r="51" spans="1:4" ht="11.25">
      <c r="A51" s="28" t="s">
        <v>478</v>
      </c>
      <c r="B51" s="14">
        <v>0</v>
      </c>
      <c r="C51" s="14">
        <v>0</v>
      </c>
      <c r="D51" s="14">
        <v>0</v>
      </c>
    </row>
    <row r="52" spans="1:4" ht="11.25">
      <c r="A52" s="28" t="s">
        <v>479</v>
      </c>
      <c r="B52" s="29">
        <f>B50-B51</f>
        <v>13989168.160000004</v>
      </c>
      <c r="C52" s="29">
        <f>C50-C51</f>
        <v>31861268.760000005</v>
      </c>
      <c r="D52" s="29">
        <f>D50-D51</f>
        <v>30686736.11</v>
      </c>
    </row>
    <row r="62" spans="1:4" ht="12.75">
      <c r="A62" s="3" t="s">
        <v>358</v>
      </c>
      <c r="B62" s="7" t="s">
        <v>359</v>
      </c>
      <c r="C62" s="7"/>
      <c r="D62" s="7" t="s">
        <v>360</v>
      </c>
    </row>
    <row r="63" spans="1:4" ht="11.25">
      <c r="A63" s="7" t="s">
        <v>361</v>
      </c>
      <c r="B63" s="7" t="s">
        <v>362</v>
      </c>
      <c r="C63" s="7"/>
      <c r="D63" s="7" t="s">
        <v>363</v>
      </c>
    </row>
  </sheetData>
  <sheetProtection password="CADC" sheet="1" objects="1" scenarios="1"/>
  <mergeCells count="12">
    <mergeCell ref="A1:D1"/>
    <mergeCell ref="A3:D3"/>
    <mergeCell ref="A4:D4"/>
    <mergeCell ref="A5:D5"/>
    <mergeCell ref="A7:D7"/>
    <mergeCell ref="B10:D10"/>
    <mergeCell ref="C23:D23"/>
    <mergeCell ref="A25:B25"/>
    <mergeCell ref="A28:C28"/>
    <mergeCell ref="A36:D36"/>
    <mergeCell ref="A39:D39"/>
    <mergeCell ref="B40:D40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2013-07-16T13:02:51Z</cp:lastPrinted>
  <dcterms:created xsi:type="dcterms:W3CDTF">2013-05-28T13:53:34Z</dcterms:created>
  <dcterms:modified xsi:type="dcterms:W3CDTF">2013-07-17T12:56:46Z</dcterms:modified>
  <cp:category/>
  <cp:version/>
  <cp:contentType/>
  <cp:contentStatus/>
</cp:coreProperties>
</file>