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tabRatio="885" activeTab="0"/>
  </bookViews>
  <sheets>
    <sheet name="Balanço Orçamentário" sheetId="1" r:id="rId1"/>
    <sheet name="demo. função" sheetId="2" r:id="rId2"/>
    <sheet name="Instituto" sheetId="3" r:id="rId3"/>
    <sheet name="restos a pagar" sheetId="4" r:id="rId4"/>
    <sheet name="receita corrente liq." sheetId="5" r:id="rId5"/>
    <sheet name="result. primário" sheetId="6" r:id="rId6"/>
    <sheet name="result.nominal" sheetId="7" r:id="rId7"/>
    <sheet name="despesa pessoal" sheetId="8" r:id="rId8"/>
    <sheet name="RGF" sheetId="9" r:id="rId9"/>
  </sheets>
  <definedNames/>
  <calcPr fullCalcOnLoad="1"/>
</workbook>
</file>

<file path=xl/sharedStrings.xml><?xml version="1.0" encoding="utf-8"?>
<sst xmlns="http://schemas.openxmlformats.org/spreadsheetml/2006/main" count="779" uniqueCount="574">
  <si>
    <t>P R E F E I T U R A   M U N I C I P A L   D E   T A T U I</t>
  </si>
  <si>
    <t>DEPARTAMENTO DE FINANÇAS</t>
  </si>
  <si>
    <t>SETOR CONTÁBIL</t>
  </si>
  <si>
    <t xml:space="preserve">RREO - Anexo I (LRF, Art. 52, inciso I, alíneas "a" e "b" do inciso II e § 1º) </t>
  </si>
  <si>
    <t>Receitas Realizadas</t>
  </si>
  <si>
    <t>CAMPO</t>
  </si>
  <si>
    <t>RECEITAS</t>
  </si>
  <si>
    <t>Previsão Inicial</t>
  </si>
  <si>
    <t>Previsão Atualizada (a)</t>
  </si>
  <si>
    <t>No Bimestre (b)</t>
  </si>
  <si>
    <t>% (b/a)</t>
  </si>
  <si>
    <t>Até o Bimestre          ( c )</t>
  </si>
  <si>
    <t>% (c/a)</t>
  </si>
  <si>
    <t>Saldo a Realiar         (a-c)</t>
  </si>
  <si>
    <t>RECEITAS (EXCETO INTRAORÇAMENTÁRIAS)(I)</t>
  </si>
  <si>
    <t xml:space="preserve">  RECEITAS CORRENTES</t>
  </si>
  <si>
    <t xml:space="preserve">    RECEITA TRIBUTÁRIA</t>
  </si>
  <si>
    <t xml:space="preserve">      Impostos</t>
  </si>
  <si>
    <t xml:space="preserve">      Taxas</t>
  </si>
  <si>
    <t xml:space="preserve">      Contribuição de Melhoria</t>
  </si>
  <si>
    <t xml:space="preserve">    RECEITA DE CONTRIBUIÇÕES</t>
  </si>
  <si>
    <t xml:space="preserve">      Contribuições Sociais</t>
  </si>
  <si>
    <t xml:space="preserve">      Contribuições Econômicas</t>
  </si>
  <si>
    <t xml:space="preserve">    RECEITA PATRIMONIAL</t>
  </si>
  <si>
    <t xml:space="preserve">      Receitas Imobiliárias</t>
  </si>
  <si>
    <t xml:space="preserve">      Receitas de Valores Mobiliários</t>
  </si>
  <si>
    <t xml:space="preserve">      Receita de Concessões e Permissões</t>
  </si>
  <si>
    <t xml:space="preserve">      Compensações Financeiras</t>
  </si>
  <si>
    <t xml:space="preserve">      Outras Receitas Patrimoniais</t>
  </si>
  <si>
    <t xml:space="preserve">    RECEITA AGROPECUÁRIA</t>
  </si>
  <si>
    <t xml:space="preserve">      Receita da Produção Vegetal</t>
  </si>
  <si>
    <t xml:space="preserve">      Receita da Produção Animal e Derivados</t>
  </si>
  <si>
    <t xml:space="preserve">      Outras Receitas Agropecuárias</t>
  </si>
  <si>
    <t xml:space="preserve">    RECEITA INDUSTRIAL</t>
  </si>
  <si>
    <t xml:space="preserve">      Receita da Indústria de Transformação</t>
  </si>
  <si>
    <t xml:space="preserve">      Receita da Indústria de Construção</t>
  </si>
  <si>
    <t xml:space="preserve">      Outras Receitas Industriais</t>
  </si>
  <si>
    <t xml:space="preserve">    RECEITA DE SERVIÇOS</t>
  </si>
  <si>
    <t xml:space="preserve">    TRANSFERÊNCIAS CORRENTES</t>
  </si>
  <si>
    <t xml:space="preserve">      Transferências Intergovernamentais</t>
  </si>
  <si>
    <t xml:space="preserve">      Transferências de Instituições Privadas</t>
  </si>
  <si>
    <t xml:space="preserve">      Transferências do Exterior</t>
  </si>
  <si>
    <t xml:space="preserve">      Transferências de Pessoas</t>
  </si>
  <si>
    <t xml:space="preserve">      Transferências de Convênios</t>
  </si>
  <si>
    <t xml:space="preserve">      Transferências para o Combate à Fome</t>
  </si>
  <si>
    <t xml:space="preserve">    OUTRAS RECEITAS CORRENTES</t>
  </si>
  <si>
    <t xml:space="preserve">      Multas e Juros de Mora</t>
  </si>
  <si>
    <t xml:space="preserve">      Indenizações e Restituições</t>
  </si>
  <si>
    <t xml:space="preserve">      Receita da Dívida Ativa</t>
  </si>
  <si>
    <t xml:space="preserve">      Receitas Correntes Diversas</t>
  </si>
  <si>
    <t xml:space="preserve">  RECEITAS DE CAPITAL</t>
  </si>
  <si>
    <t xml:space="preserve">    OPERAÇÕES DE CRÉDITO</t>
  </si>
  <si>
    <t xml:space="preserve">      Operações de Crédito Internas</t>
  </si>
  <si>
    <t xml:space="preserve">      Operações de Crédito Externas</t>
  </si>
  <si>
    <t xml:space="preserve">    ALIENAÇÃO DE BENS</t>
  </si>
  <si>
    <t xml:space="preserve">      Alienação de Bens Móveis</t>
  </si>
  <si>
    <t xml:space="preserve">      Alienação de Bens Imóveis</t>
  </si>
  <si>
    <t xml:space="preserve">    AMORTIZAÇÕES DE EMPRÉSTIMOS</t>
  </si>
  <si>
    <t xml:space="preserve">    TRANSFERÊNCIAS DE CAPITAL</t>
  </si>
  <si>
    <t xml:space="preserve">      Transferências Intergovernamentais - Rec. Capital</t>
  </si>
  <si>
    <t xml:space="preserve">      Transferências de Instituições Privadas - Rec. Capital</t>
  </si>
  <si>
    <t xml:space="preserve">      Transferências do Exterior - Rec. Capital</t>
  </si>
  <si>
    <t xml:space="preserve">      Transferências de Pessoas - Rec. Capital</t>
  </si>
  <si>
    <t xml:space="preserve">      Transferências de Outras Instituições Públicas</t>
  </si>
  <si>
    <t xml:space="preserve">      Transferências de Convênios - Rec. Capital</t>
  </si>
  <si>
    <t xml:space="preserve">      Transferências para o Combate à Fome - Rec. Capital</t>
  </si>
  <si>
    <t xml:space="preserve">    OUTRAS RECEITAS DE CAPITAL</t>
  </si>
  <si>
    <t xml:space="preserve">      Integralização do Capital Social</t>
  </si>
  <si>
    <t xml:space="preserve">      Dívida Ativa Prov. da Amortiz. de Emp. e Financiamentos</t>
  </si>
  <si>
    <t xml:space="preserve">      Receitas de Capital Diversas - Rec. Capital</t>
  </si>
  <si>
    <t>RECEITAS INTRA-ORÇAMENTÁRIAS (II)</t>
  </si>
  <si>
    <t>SUBTOTAL DAS RECEITAS (III) = (I+II)</t>
  </si>
  <si>
    <t>OPERAÇÕES DE CRÉDITO/REFINANCIAMENTO (IV)</t>
  </si>
  <si>
    <t xml:space="preserve">  Operações de Crédito Internas - Ref.</t>
  </si>
  <si>
    <t xml:space="preserve">    Mobiliária</t>
  </si>
  <si>
    <t xml:space="preserve">    Contratual</t>
  </si>
  <si>
    <t xml:space="preserve">  Operações de Crédito Externas - Ref.</t>
  </si>
  <si>
    <t xml:space="preserve">    Mobiliária - Créd. Externo</t>
  </si>
  <si>
    <t xml:space="preserve">    Contratual - Créd. Externo</t>
  </si>
  <si>
    <t>SUBTOTAL COM REFINANCIAMENTO (V) = (III+IV)</t>
  </si>
  <si>
    <t>DÉFICIT (VI)</t>
  </si>
  <si>
    <t>TOTAL (VII) = (V+VI)</t>
  </si>
  <si>
    <t>SALDO DE EXERCÍCIOS ANTERIORES (UTILIZADOS PARA CRÉDITOS ADICIONAIS)</t>
  </si>
  <si>
    <t xml:space="preserve">  Superávit Financeiro</t>
  </si>
  <si>
    <t xml:space="preserve">  Reabertura de Créditos Adicionais</t>
  </si>
  <si>
    <t>Despesa Empenhada</t>
  </si>
  <si>
    <t>Despesa Liquidadas</t>
  </si>
  <si>
    <t>DESPESAS</t>
  </si>
  <si>
    <t>Dotação Inicial      (d)</t>
  </si>
  <si>
    <t>Créditos Adicionais (e)</t>
  </si>
  <si>
    <t>Dotação Atualizada                    (f) = (d=e)</t>
  </si>
  <si>
    <t>No Bimestre</t>
  </si>
  <si>
    <t>Até o Bimestre</t>
  </si>
  <si>
    <t>Até o Bimestre        (g)</t>
  </si>
  <si>
    <t>% (g/f)</t>
  </si>
  <si>
    <t>Saldo a liquidar         (f-g)</t>
  </si>
  <si>
    <t xml:space="preserve">    INVESTIMENTOS</t>
  </si>
  <si>
    <t>DESPESAS (EXCETO INTRAORÇAMENTÁRIAS)(VIII)</t>
  </si>
  <si>
    <t xml:space="preserve">  DESPESAS CORRENTE</t>
  </si>
  <si>
    <t xml:space="preserve">    PESSOAL E ENCARGOS SOCIAIS</t>
  </si>
  <si>
    <t xml:space="preserve">    JUROS E ENCARGOS DA DÍVIDA</t>
  </si>
  <si>
    <t xml:space="preserve">    OUTRAS DESPESAS CORRENTES</t>
  </si>
  <si>
    <t xml:space="preserve">  DESPESAS DE CAPITAL</t>
  </si>
  <si>
    <t xml:space="preserve">    INVERSÕES FINANCEIRAS</t>
  </si>
  <si>
    <t xml:space="preserve">    AMORTIZAÇÃO DA DÍVIDA</t>
  </si>
  <si>
    <t xml:space="preserve">  RESERVA DE CONTINGÊNCIA</t>
  </si>
  <si>
    <t xml:space="preserve">  RESERVA DO RPPS</t>
  </si>
  <si>
    <t>DESPESAS INTRA-ORÇAMENTÁRIAS (IX)</t>
  </si>
  <si>
    <t>SUBTOTAL DAS DESPESAS (X) = (VIII+IX)</t>
  </si>
  <si>
    <t>AMORTIZAÇÃO DA DÍVIDA/REFINANCIAMENTO (XI)</t>
  </si>
  <si>
    <t xml:space="preserve">  Amortização da Dívida Interna</t>
  </si>
  <si>
    <t xml:space="preserve">    Dívida Mobiliária</t>
  </si>
  <si>
    <t xml:space="preserve">    Outras Dívidas</t>
  </si>
  <si>
    <t xml:space="preserve">  Amortização da Dívida Externa</t>
  </si>
  <si>
    <t xml:space="preserve">    Dívida Mobiliária - Dív. Externa</t>
  </si>
  <si>
    <t xml:space="preserve">    Outras Dívidas - Dív. Externa</t>
  </si>
  <si>
    <t>SUBTOTAL COM REFINANCIAMENTO (XII) = (X+XI)</t>
  </si>
  <si>
    <t>SUPERÁVIT (XIII)</t>
  </si>
  <si>
    <t>TOTAL (XIV) = (XII+XIII)</t>
  </si>
  <si>
    <t>STN - RREO - ANEXO I - BALANÇO ORÇAMENTÁRIO - Período de Ref.: 01/01/2013 a 30/04/2013 - 2º Bimestre (Março/Abril)</t>
  </si>
  <si>
    <t>PREFEITURA MUNICIPAL DE TATUI</t>
  </si>
  <si>
    <t>STN - RREO - ANEXO II - DEMONSTRATIVO DA EXECUÇÃO DAS DESPESAS POR FUNÇÃO/SUBFUNÇÃO
Período de Ref.: 01/01/2013 a 30/04/2013 - 2º Bimestre (Março/Abril)</t>
  </si>
  <si>
    <t>RREO - Anexo II (LRF, Art. 52, inciso II, alínea "c")</t>
  </si>
  <si>
    <t>DESPESAS LIQUIDADAS</t>
  </si>
  <si>
    <t>DOTAÇÃO
INICIAL</t>
  </si>
  <si>
    <t>DOTAÇÃO
ATUALIZADA
(a)</t>
  </si>
  <si>
    <t>SALDO A
LIQUIDAR
(a-b)</t>
  </si>
  <si>
    <t>CÓDIGO</t>
  </si>
  <si>
    <t>FUNÇÃO/SUBFUNÇÃO</t>
  </si>
  <si>
    <t>NO BIMESTRE</t>
  </si>
  <si>
    <t>ATÉ O BIMESTRE</t>
  </si>
  <si>
    <t>ATÉ O BIMESTRE
(b)</t>
  </si>
  <si>
    <t>%
(b/total b)</t>
  </si>
  <si>
    <t>%
(b/a)</t>
  </si>
  <si>
    <t>DESPESAS (EXCETO INTRAORÇAMENTÁRIAS)(I)</t>
  </si>
  <si>
    <t>01</t>
  </si>
  <si>
    <t>LEGISLATIVA</t>
  </si>
  <si>
    <t>01.031</t>
  </si>
  <si>
    <t xml:space="preserve">  AÇÃO LEGISLATIVA</t>
  </si>
  <si>
    <t>01.122</t>
  </si>
  <si>
    <t xml:space="preserve">  ADMINISTRAÇÃO GERAL</t>
  </si>
  <si>
    <t>01.126</t>
  </si>
  <si>
    <t xml:space="preserve">  TECNOLOGIA DE INFORMAÇÃO</t>
  </si>
  <si>
    <t>01.128</t>
  </si>
  <si>
    <t xml:space="preserve">  FORMAÇÃO DE RECURSOS HUMANOS</t>
  </si>
  <si>
    <t>04</t>
  </si>
  <si>
    <t>ADMINISTRAÇÃO</t>
  </si>
  <si>
    <t>04.122</t>
  </si>
  <si>
    <t>04.123</t>
  </si>
  <si>
    <t xml:space="preserve">  ADMINISTRAÇÃO FINANCEIRA</t>
  </si>
  <si>
    <t>04.127</t>
  </si>
  <si>
    <t xml:space="preserve">  ORDENAMENTO TERRITORIAL</t>
  </si>
  <si>
    <t>04.128</t>
  </si>
  <si>
    <t>04.129</t>
  </si>
  <si>
    <t xml:space="preserve">  ADMINISTRAÇÃO DE RECEITAS</t>
  </si>
  <si>
    <t>04.363</t>
  </si>
  <si>
    <t xml:space="preserve">  ENSINO PROFISSIONAL</t>
  </si>
  <si>
    <t>04.572</t>
  </si>
  <si>
    <t xml:space="preserve">  DESENVOLVIMENTO TECNOLÓGICO E ENGENHARIA</t>
  </si>
  <si>
    <t>06</t>
  </si>
  <si>
    <t>SEGURANÇA PÚBLICA</t>
  </si>
  <si>
    <t>06.128</t>
  </si>
  <si>
    <t xml:space="preserve">  FORMAÇÃO DE RECUROSOS HUMANOS</t>
  </si>
  <si>
    <t>06.182</t>
  </si>
  <si>
    <t xml:space="preserve">  DEFESA CIVIL</t>
  </si>
  <si>
    <t>08</t>
  </si>
  <si>
    <t>ASSISTÊNCIA SOCIAL</t>
  </si>
  <si>
    <t>08.241</t>
  </si>
  <si>
    <t xml:space="preserve">  ASSISTÊNCIA AO IDOSO</t>
  </si>
  <si>
    <t>08.242</t>
  </si>
  <si>
    <t xml:space="preserve">  ASSISTÊNCIA AO PORTADOR DEFICIÊNCIA</t>
  </si>
  <si>
    <t>08.243</t>
  </si>
  <si>
    <t xml:space="preserve">  ASSISTÊNCIA A CRIANÇA E ADOLESCENTE</t>
  </si>
  <si>
    <t>08.244</t>
  </si>
  <si>
    <t xml:space="preserve">  ASSISTÊNCIA COMUNITÁRIA</t>
  </si>
  <si>
    <t>08.306</t>
  </si>
  <si>
    <t xml:space="preserve">  ALIMENTAÇÃO E NUTRIÇÃO</t>
  </si>
  <si>
    <t>09</t>
  </si>
  <si>
    <t>PREVIDÊNCIA SOCIAL</t>
  </si>
  <si>
    <t>09.272</t>
  </si>
  <si>
    <t xml:space="preserve">  PREVIDENCIA DO REGIME ESTATUTARIO</t>
  </si>
  <si>
    <t>10</t>
  </si>
  <si>
    <t>SAÚDE</t>
  </si>
  <si>
    <t>10.122</t>
  </si>
  <si>
    <t xml:space="preserve">  ADMINISTRACAO GERAL</t>
  </si>
  <si>
    <t>10.128</t>
  </si>
  <si>
    <t xml:space="preserve">  FORMACAO DE RECURSOS HUMANOS</t>
  </si>
  <si>
    <t>10.301</t>
  </si>
  <si>
    <t xml:space="preserve">  ATENCAO BASICA</t>
  </si>
  <si>
    <t>10.302</t>
  </si>
  <si>
    <t xml:space="preserve">  ASSIST.HOSPITALAR E AMBULATORIAL</t>
  </si>
  <si>
    <t>10.303</t>
  </si>
  <si>
    <t xml:space="preserve">  SUPORTE PROFILATICO E TERAPEUTICO</t>
  </si>
  <si>
    <t>10.304</t>
  </si>
  <si>
    <t xml:space="preserve">  VIGILANCIA SANITARIA</t>
  </si>
  <si>
    <t>10.305</t>
  </si>
  <si>
    <t xml:space="preserve">  VIGILANCIA EPIDEMIOLOGICA</t>
  </si>
  <si>
    <t>11</t>
  </si>
  <si>
    <t>TRABALHO</t>
  </si>
  <si>
    <t>11.334</t>
  </si>
  <si>
    <t xml:space="preserve">  FOMENTO AO TRABALHO</t>
  </si>
  <si>
    <t>12</t>
  </si>
  <si>
    <t>EDUCAÇÃO</t>
  </si>
  <si>
    <t>12.122</t>
  </si>
  <si>
    <t>12.306</t>
  </si>
  <si>
    <t xml:space="preserve">  ALIMENTACAO E NUTRICAO</t>
  </si>
  <si>
    <t>12.361</t>
  </si>
  <si>
    <t xml:space="preserve">  ENSINO FUNDAMENTAL</t>
  </si>
  <si>
    <t>12.363</t>
  </si>
  <si>
    <t>12.364</t>
  </si>
  <si>
    <t xml:space="preserve">  ENSINO SUPERIOR</t>
  </si>
  <si>
    <t>12.365</t>
  </si>
  <si>
    <t xml:space="preserve">  EDUCACAO INFANTIL</t>
  </si>
  <si>
    <t>12.366</t>
  </si>
  <si>
    <t xml:space="preserve">  EDUCACAO DE JOVENS E ADULTOS</t>
  </si>
  <si>
    <t>12.367</t>
  </si>
  <si>
    <t xml:space="preserve">  EDUCACAO ESPECIAL</t>
  </si>
  <si>
    <t>12.541</t>
  </si>
  <si>
    <t xml:space="preserve">  PRESERVAÇÃO E CONSERVAÇÃO AMBIENTAL</t>
  </si>
  <si>
    <t>13</t>
  </si>
  <si>
    <t>CULTURA</t>
  </si>
  <si>
    <t>13.391</t>
  </si>
  <si>
    <t xml:space="preserve">  PATRIMONIO HIST.,ART.E ARQUEOLOGICO</t>
  </si>
  <si>
    <t>13.392</t>
  </si>
  <si>
    <t xml:space="preserve">  DIFUSAO CULTURAL</t>
  </si>
  <si>
    <t>15</t>
  </si>
  <si>
    <t>URBANISMO</t>
  </si>
  <si>
    <t>15.451</t>
  </si>
  <si>
    <t xml:space="preserve">  INFRA-ESTRUTURA URBANA</t>
  </si>
  <si>
    <t>15.452</t>
  </si>
  <si>
    <t xml:space="preserve">  SERVICOS URBANOS</t>
  </si>
  <si>
    <t>16</t>
  </si>
  <si>
    <t>HABITAÇÃO</t>
  </si>
  <si>
    <t>16.482</t>
  </si>
  <si>
    <t xml:space="preserve">  HABITACAO URBANA</t>
  </si>
  <si>
    <t>17</t>
  </si>
  <si>
    <t>SANEAMENTO</t>
  </si>
  <si>
    <t>17.511</t>
  </si>
  <si>
    <t xml:space="preserve">  SANEAMENTO BASICO RURAL</t>
  </si>
  <si>
    <t>18</t>
  </si>
  <si>
    <t>GESTÃO AMBIENTAL</t>
  </si>
  <si>
    <t>18.122</t>
  </si>
  <si>
    <t>18.128</t>
  </si>
  <si>
    <t>18.541</t>
  </si>
  <si>
    <t xml:space="preserve">  PRESERVACAO E CONSERVACAO AMBIENTAL</t>
  </si>
  <si>
    <t>18.542</t>
  </si>
  <si>
    <t xml:space="preserve">  CONTROLE AMBIENTAL</t>
  </si>
  <si>
    <t>18.543</t>
  </si>
  <si>
    <t xml:space="preserve">  RECUPERACAO DE AREAS DEGRADADAS</t>
  </si>
  <si>
    <t>20</t>
  </si>
  <si>
    <t>AGRICULTURA</t>
  </si>
  <si>
    <t>20.306</t>
  </si>
  <si>
    <t>20.601</t>
  </si>
  <si>
    <t xml:space="preserve">  PROMOCAO DA PRODUCAO VEGETAL</t>
  </si>
  <si>
    <t>20.602</t>
  </si>
  <si>
    <t xml:space="preserve">  PROMOCAO DA PRODUCAO ANIMAL</t>
  </si>
  <si>
    <t>20.606</t>
  </si>
  <si>
    <t xml:space="preserve">  EXTENSAO RURAL</t>
  </si>
  <si>
    <t>20.782</t>
  </si>
  <si>
    <t xml:space="preserve">  TRANSPORTE RODOVIÁRIO</t>
  </si>
  <si>
    <t>23</t>
  </si>
  <si>
    <t>COMÉRCIO E SERVIÇOS</t>
  </si>
  <si>
    <t>23.695</t>
  </si>
  <si>
    <t xml:space="preserve">  TURISMO</t>
  </si>
  <si>
    <t>25</t>
  </si>
  <si>
    <t>ENERGIA</t>
  </si>
  <si>
    <t>25.752</t>
  </si>
  <si>
    <t xml:space="preserve">  ENERGIA ELETRICA</t>
  </si>
  <si>
    <t>26</t>
  </si>
  <si>
    <t>TRANSPORTE</t>
  </si>
  <si>
    <t>26.122</t>
  </si>
  <si>
    <t>26.361</t>
  </si>
  <si>
    <t>26.782</t>
  </si>
  <si>
    <t xml:space="preserve">  TRANSPORTE RODOVIARIO</t>
  </si>
  <si>
    <t>27</t>
  </si>
  <si>
    <t>DESPORTO E LAZER</t>
  </si>
  <si>
    <t>27.811</t>
  </si>
  <si>
    <t xml:space="preserve">  DESPORTO DE RENDIMENTO</t>
  </si>
  <si>
    <t>27.813</t>
  </si>
  <si>
    <t xml:space="preserve">  LAZER</t>
  </si>
  <si>
    <t>28</t>
  </si>
  <si>
    <t>ENCARGOS ESPECIAIS</t>
  </si>
  <si>
    <t>28.123</t>
  </si>
  <si>
    <t>28.843</t>
  </si>
  <si>
    <t xml:space="preserve">  SERVICO DA DIVIDA INTERNA</t>
  </si>
  <si>
    <t>28.846</t>
  </si>
  <si>
    <t xml:space="preserve">  OUTROS ENCARGOS ESPECIAIS</t>
  </si>
  <si>
    <t>RESERVA DE CONTINGÊNCIA</t>
  </si>
  <si>
    <t>RESERVA DO RPPS</t>
  </si>
  <si>
    <t>DESPESAS INTRA-ORÇAMENTÁRIAS (II)</t>
  </si>
  <si>
    <t>TOTAL (III) = (I + II)</t>
  </si>
  <si>
    <t>DESPESA EMPENHADA</t>
  </si>
  <si>
    <t>DESPESA LÍQUIDADA</t>
  </si>
  <si>
    <t>RREO - Anexo V (LRF, Art. 53, inciso II)</t>
  </si>
  <si>
    <t>RECEITAS REALIZADAS</t>
  </si>
  <si>
    <t>PREVISÃO INICIAL</t>
  </si>
  <si>
    <t>PREVISÃO ATUALIZADA</t>
  </si>
  <si>
    <t>Até o Bimestre 2013</t>
  </si>
  <si>
    <t>Até o Bimestre 2012</t>
  </si>
  <si>
    <t>RECEITAS PREVIDENCIÁRIAS - RPPS (EXCETO INTRA-ORÇAMENTÁRIAS) (I) = (2+21-25)</t>
  </si>
  <si>
    <t xml:space="preserve">    RECEITAS CORRENTES = (3+12+13+17+18)</t>
  </si>
  <si>
    <t xml:space="preserve">        Receita de Contribuições dos Segurados = (4+8)</t>
  </si>
  <si>
    <t xml:space="preserve">            Pessoal Civil = (5+6+7)</t>
  </si>
  <si>
    <t xml:space="preserve">                Ativo</t>
  </si>
  <si>
    <t xml:space="preserve">                Inativo</t>
  </si>
  <si>
    <t xml:space="preserve">                Pensionista</t>
  </si>
  <si>
    <t xml:space="preserve">            Pessoal Militar = (9+10+11)</t>
  </si>
  <si>
    <t xml:space="preserve">        Outras Receitas de Contribuições</t>
  </si>
  <si>
    <t xml:space="preserve">        Receita Patrimonial = (14+15+16)</t>
  </si>
  <si>
    <t xml:space="preserve">            Receitas Imobiliárias</t>
  </si>
  <si>
    <t xml:space="preserve">            Receitas de Valores Mobiliários</t>
  </si>
  <si>
    <t xml:space="preserve">            Outras Receitas Patrimoniais</t>
  </si>
  <si>
    <t xml:space="preserve">        Receita de Serviços</t>
  </si>
  <si>
    <t xml:space="preserve">        Outras Receitas Correntes = (19+20)</t>
  </si>
  <si>
    <t xml:space="preserve">            Compensação Previdenciária do RGPS para o RPPS</t>
  </si>
  <si>
    <t xml:space="preserve">            Demais Receitas Correntes</t>
  </si>
  <si>
    <t xml:space="preserve">    RECEITAS DE CAPITAL = (22+23+24)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</si>
  <si>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</si>
  <si>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</si>
  <si>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</si>
  <si>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(-) DEDUÇÕES DA RECEITA</t>
  </si>
  <si>
    <t>RECEITAS PREVIDENCIÁRIAS - RPPS (INTRA-ORÇAMENTÁRIAS)(II)</t>
  </si>
  <si>
    <t>TOTAL DAS RECEITAS PREVIDENCIÁRIAS - RPPS (III) = (I+II) = (1+26)</t>
  </si>
  <si>
    <t>DOTAÇÃO INICIAL</t>
  </si>
  <si>
    <t>DOTAÇÃO ATUALIZADA</t>
  </si>
  <si>
    <t>DESPESAS PREVIDENCIÁRIAS - RPPS (EXCETO INTRA-ORÇAMENTÁRIAS)(IV) = (29+32)</t>
  </si>
  <si>
    <t xml:space="preserve">    ADMINISTRAÇÃO = (30+31)</t>
  </si>
  <si>
    <t xml:space="preserve">        Despesas Correntes</t>
  </si>
  <si>
    <t xml:space="preserve">        Despesas de Capital</t>
  </si>
  <si>
    <t xml:space="preserve">    PREVIDÊNCIA = (33+37+41)</t>
  </si>
  <si>
    <t xml:space="preserve">        Pessoal Civil = (34+35+36)</t>
  </si>
  <si>
    <t xml:space="preserve">            Aposentadorias</t>
  </si>
  <si>
    <t xml:space="preserve">            Pensões</t>
  </si>
  <si>
    <t xml:space="preserve">            Outros Beneficios Previdenciários</t>
  </si>
  <si>
    <t xml:space="preserve">        Pessoal Militar = (38+39+40)</t>
  </si>
  <si>
    <t xml:space="preserve">            Reformas</t>
  </si>
  <si>
    <t xml:space="preserve">        Outras Despesas Previdenciárias = (42+43)</t>
  </si>
  <si>
    <t xml:space="preserve">            Compensação Prvidenciária do RPPS para o RGPS</t>
  </si>
  <si>
    <t xml:space="preserve">            Demais Despesas Previdenciárias</t>
  </si>
  <si>
    <t>DESPESAS PREVIDENCIÁRIAS - RPPS (INTRA-ORÇAMENTÁRIAS)(V)</t>
  </si>
  <si>
    <t>TOTAL DAS DESPESAS PREVIDENCIÁRIAS - RPPS(VI) = (IV+V) = (28+44)</t>
  </si>
  <si>
    <t>RESULTADO PREVIDENCIÁRIO (VII) = (III-VI) = (27-45)</t>
  </si>
  <si>
    <t>APORTES DE RECURSOS PARA O REGIME PRÓPRIO DE PREVIDÊNCIA DO SERVIDOR</t>
  </si>
  <si>
    <t>TOTAL DOS APORTES PARA O RPPS = (48+52)</t>
  </si>
  <si>
    <t xml:space="preserve">    Plano Financeiro = (49+50+51)</t>
  </si>
  <si>
    <t xml:space="preserve">        Recursos para Cobertura Insuficiências Financeiras</t>
  </si>
  <si>
    <t xml:space="preserve">        Recursos para Formação de Reserva</t>
  </si>
  <si>
    <t xml:space="preserve">        Outros Aportes para o RPPS</t>
  </si>
  <si>
    <t xml:space="preserve">    Plano Previdenciário = (53+54+55)</t>
  </si>
  <si>
    <t xml:space="preserve">        Recursos para Cobertura de Déficit Financeiro</t>
  </si>
  <si>
    <t xml:space="preserve">        Recursos para Cobertura de Déficit Atuarial</t>
  </si>
  <si>
    <t xml:space="preserve">        Outros Aportes para O RPPS</t>
  </si>
  <si>
    <t>RESERVA ORÇAMENTÁRIA DO RPPS</t>
  </si>
  <si>
    <t>VALOR</t>
  </si>
  <si>
    <t>BENS E DIREITOS DO RPPS</t>
  </si>
  <si>
    <t>Em abr/2013</t>
  </si>
  <si>
    <t>Em Mar/2013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</si>
  <si>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</si>
  <si>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</si>
  <si>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</si>
  <si>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</si>
  <si>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</si>
  <si>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 = (62+74+75+76)</t>
  </si>
  <si>
    <t xml:space="preserve">    Receita de Contribuições = (63+72+73)</t>
  </si>
  <si>
    <t xml:space="preserve">        Patronal = (64+68)</t>
  </si>
  <si>
    <t xml:space="preserve">            Pessoal Civil = (65+66+67)</t>
  </si>
  <si>
    <t xml:space="preserve">            Pessoal Militar = (69+70+71)</t>
  </si>
  <si>
    <t xml:space="preserve">        Para Cobertura de Déficit Atuarial</t>
  </si>
  <si>
    <t xml:space="preserve">        Em Regime de Débitos e Parcelamentos</t>
  </si>
  <si>
    <t xml:space="preserve">    Receita Patrimonial</t>
  </si>
  <si>
    <t xml:space="preserve">    Receita de Serviço</t>
  </si>
  <si>
    <t xml:space="preserve">    Outras Receitas Correntes</t>
  </si>
  <si>
    <t>RECEITAS DE CAPITAL (IX) = (78+79+80)</t>
  </si>
  <si>
    <t xml:space="preserve">    Alienação de Bens</t>
  </si>
  <si>
    <t xml:space="preserve">    Amortização de Empréstimos</t>
  </si>
  <si>
    <t xml:space="preserve">    Outras Receitas de Capital</t>
  </si>
  <si>
    <t>(-) DEDUÇÕES DA RECEITA (X)</t>
  </si>
  <si>
    <t>TOTAL DAS RECEITAS PREVIDENCIÁRIAS INTRA-ORÇAMENTÁRIAS (XI) = (VIII+IX-X) = (61+77-81)</t>
  </si>
  <si>
    <t>DESPESAS INTRA-ORÇAMENTÁRIAS - RPPS</t>
  </si>
  <si>
    <t>ADMINISTRAÇÃO (XII) = (84+85)</t>
  </si>
  <si>
    <t xml:space="preserve">    Despesas Correntes</t>
  </si>
  <si>
    <t xml:space="preserve">    Despesas de Capital</t>
  </si>
  <si>
    <t>TOTAL DAS DESPESAS PREVIDENCIÁRIAS INTRA-ORÇAMENTÁRIAS (XIII) = (XII) = (83)</t>
  </si>
  <si>
    <t>José Manoel Correa Coelho - Manú</t>
  </si>
  <si>
    <t>João Donizetti da Costa</t>
  </si>
  <si>
    <t xml:space="preserve">     Rafael Menezes</t>
  </si>
  <si>
    <t xml:space="preserve">               Prefeito Municipal </t>
  </si>
  <si>
    <t xml:space="preserve">    TC 1SP 181653/0-7</t>
  </si>
  <si>
    <t>Resp.Controle Interno</t>
  </si>
  <si>
    <t>STN - RREO - ANEXO IV - DEMONSTRATIVO DAS RECEITAS E DESPESAS PREVIDENCIÁRIAS DO REGIME PRÓPRIO DE PREVIDÊNCIA DOS SERVIDORES - Período de Ref.: 01/01/2013 a 30/04/2013 -                                 2º Bimestre (Março/Abril)</t>
  </si>
  <si>
    <t>STN - RREO - ANEXO VII - DEMONSTRATIVO DE RESTOS A PAGAR POR PODER E ÓRGÃO - Período de Ref.: 01/01/2013 a 30/04/2013 - 2º Bimestre (Março/Abril)</t>
  </si>
  <si>
    <t>RREO - Anexo IX (LRF, Art. 53, inciso V)</t>
  </si>
  <si>
    <t>RESTOS A PAGAR PROCESSADOS</t>
  </si>
  <si>
    <t>RESTOS A PAGAR NÃO PROCESSADOS</t>
  </si>
  <si>
    <t>PODER/ÓRGÃO</t>
  </si>
  <si>
    <t>Inscritos em Exercícios Anteriores</t>
  </si>
  <si>
    <t>Inscritos em 31 de Dezembro de 2012</t>
  </si>
  <si>
    <t>PAGOS</t>
  </si>
  <si>
    <t>CANCELADOS</t>
  </si>
  <si>
    <t>SALDO</t>
  </si>
  <si>
    <t>LIQUIDADOS</t>
  </si>
  <si>
    <t>RESTOS A PAGAR (EXCETO INTRA-ORÇAMENTÁRIOS) (I)</t>
  </si>
  <si>
    <t xml:space="preserve">    EXECUTIVO</t>
  </si>
  <si>
    <t xml:space="preserve">        PREFEITURA MUNICIPAL</t>
  </si>
  <si>
    <t xml:space="preserve">        FUNDAÇÃO EDUCACIONAL MANOEL GUEDES</t>
  </si>
  <si>
    <t xml:space="preserve">        INST. DE PREV.MUNIC. DE TATUI-TATUIPREV</t>
  </si>
  <si>
    <t xml:space="preserve">    LEGISLATIVO</t>
  </si>
  <si>
    <t xml:space="preserve">        CÂMARA MUNICIPAL</t>
  </si>
  <si>
    <t>RESTOS A PAGAR (INTRA-ORÇAMETÁRIOS) (II)</t>
  </si>
  <si>
    <t>TOTAL (III) = (I+II)</t>
  </si>
  <si>
    <t>DEMONSTRATIVO RECEITA CORRENTE LÍQUIDA - 2º BIMESTRE 2013</t>
  </si>
  <si>
    <t>RECEITAS CORRENTES</t>
  </si>
  <si>
    <t>Especificações</t>
  </si>
  <si>
    <t>Total</t>
  </si>
  <si>
    <t>RECEITA TRIBUTARIA</t>
  </si>
  <si>
    <t>RECEITA DE CONTRIBUICOES</t>
  </si>
  <si>
    <t>RECEITA PATRIMONIAL</t>
  </si>
  <si>
    <t>RECEITA DE SERVIÇOS</t>
  </si>
  <si>
    <t>TRANSFERENCIAS CORRENTES</t>
  </si>
  <si>
    <t>OUTRAS RECEITAS CORRENTES</t>
  </si>
  <si>
    <t>TOTAL RECEITAS CORRENTES</t>
  </si>
  <si>
    <t>DEDUÇÕES</t>
  </si>
  <si>
    <t>Contribuição do Servidor a R.P.P.S</t>
  </si>
  <si>
    <t>Receitas de Compensação Previdenciária</t>
  </si>
  <si>
    <t>Restos a Pagar Cancelados</t>
  </si>
  <si>
    <t>RESULTADO DO FUNDEB</t>
  </si>
  <si>
    <t>TOTAL DEDUÇÕES</t>
  </si>
  <si>
    <t>FUNDEB</t>
  </si>
  <si>
    <t>FUNDEB RECEBIDO</t>
  </si>
  <si>
    <t>FUNDEB RETIDO</t>
  </si>
  <si>
    <t>RECEITA CORRENTE LÍQUIDA</t>
  </si>
  <si>
    <t xml:space="preserve">         Rafael Menezes</t>
  </si>
  <si>
    <t xml:space="preserve">          PREFEITO MUNICIPAL</t>
  </si>
  <si>
    <t xml:space="preserve">    TC 1SP191653/07</t>
  </si>
  <si>
    <t>Responsável Controle Interno</t>
  </si>
  <si>
    <t>STN - RREO - ANEXO VI - DEMONSTRATIVO DO RESULTADO PRIMÁRIO - Período de Ref.: 01/01/2013 a 30/04/2013 - 2º Bimestre (Março/Abril)</t>
  </si>
  <si>
    <t>RREO - Anexo VI (LRF, Art. 53, inciso III)</t>
  </si>
  <si>
    <t>RECEITAS REALIZADA</t>
  </si>
  <si>
    <t>RECEITAS PRIMÁRIAS</t>
  </si>
  <si>
    <t>RECEITAS PRIMÁRIAS CORRENTES(I) = (2+8+11+14+19)</t>
  </si>
  <si>
    <t xml:space="preserve">    Receita Tributária = (3+4+5+6+7)</t>
  </si>
  <si>
    <t xml:space="preserve">        IPTU</t>
  </si>
  <si>
    <t xml:space="preserve">        ISS</t>
  </si>
  <si>
    <t xml:space="preserve">        ITBI</t>
  </si>
  <si>
    <t xml:space="preserve">        IRRF</t>
  </si>
  <si>
    <t xml:space="preserve">        Outras Receitas Tributárias</t>
  </si>
  <si>
    <t xml:space="preserve">    Receita de Contribuições (9+10)</t>
  </si>
  <si>
    <t xml:space="preserve">        Receitas Previdenciárias</t>
  </si>
  <si>
    <t xml:space="preserve">    Receita Patrimonial Líquida (12-13)</t>
  </si>
  <si>
    <t xml:space="preserve">        Receita Patrimonial</t>
  </si>
  <si>
    <t xml:space="preserve">        (-) Aplicações Financeiras</t>
  </si>
  <si>
    <t xml:space="preserve">    Transferências Correntes = (15+16+17+18)</t>
  </si>
  <si>
    <t xml:space="preserve">        FPM</t>
  </si>
  <si>
    <t xml:space="preserve">        ICMS</t>
  </si>
  <si>
    <t xml:space="preserve">        Convênios</t>
  </si>
  <si>
    <t xml:space="preserve">        Outras Transferências Correntes</t>
  </si>
  <si>
    <t xml:space="preserve">    Demais Receitas Correntes (20+21)</t>
  </si>
  <si>
    <t xml:space="preserve">        Dívida Ativa</t>
  </si>
  <si>
    <t xml:space="preserve">        Diversas Receitas Correntes</t>
  </si>
  <si>
    <t>RECEITAS DE CAPITAL (II) = (23+24+25+26+29)</t>
  </si>
  <si>
    <t xml:space="preserve">    Operações de Crédito (III)</t>
  </si>
  <si>
    <t xml:space="preserve">    Amortização de Empréstimos (IV)</t>
  </si>
  <si>
    <t xml:space="preserve">    Alienação de Bens (V)</t>
  </si>
  <si>
    <t xml:space="preserve">    Transferências de Capital (27+28)</t>
  </si>
  <si>
    <t xml:space="preserve">        Outras Transferências de Capital</t>
  </si>
  <si>
    <t>RECEITAS PRIMÁRIAS DE CAPITAL (VI) = (II-III-IV-V)</t>
  </si>
  <si>
    <t>RECEITA PRIMÁRIA TOTAL (VII) = (I+VI)</t>
  </si>
  <si>
    <t>DESPESAS EXECUTADAS</t>
  </si>
  <si>
    <t>DESPESAS PRIMÁRIAS</t>
  </si>
  <si>
    <t>DESPESAS CORRENTES (VIII) = (33+34+35)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</si>
  <si>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</si>
  <si>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</si>
  <si>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</si>
  <si>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(VIII-IX)</t>
  </si>
  <si>
    <t>DESPESAS DE CAPITAL (XI) = (38+39+43)</t>
  </si>
  <si>
    <t xml:space="preserve">    Investimentos</t>
  </si>
  <si>
    <t xml:space="preserve">    Inversões Financeiras = (40+41+42)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</si>
  <si>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</si>
  <si>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</si>
  <si>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</si>
  <si>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</si>
  <si>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(XI-XII-XIII-XIV)</t>
  </si>
  <si>
    <t>RESERVA DE CONTINGÊNCIA (XVI)</t>
  </si>
  <si>
    <t>RESERVA DO RPPS (XVII)</t>
  </si>
  <si>
    <t>DESPESA PRIMÁRIA TOTAL (XVIII) = (X+XV+XVI+XVII)</t>
  </si>
  <si>
    <t>RESULTADO PRIMÁRIO (XIX) = (VII-XVIII)</t>
  </si>
  <si>
    <t>SALDO DE EXERCÍCIOS ANTERIORES</t>
  </si>
  <si>
    <t>DISCRIMINAÇÃO DA META FISCAL</t>
  </si>
  <si>
    <t>VALOR CORRENTE</t>
  </si>
  <si>
    <t>META DE RESULTADO PRIMÁRIO FIXADA NO ANEXO DE METAS FISCAIS DA LDO PARA O EXERCÍCIO DE REFERÊNCIA</t>
  </si>
  <si>
    <t>MUNICÍPIO DE TATUÍ</t>
  </si>
  <si>
    <t>RELATÓRIO RESUMIDO DE EXECUÇÃO ORÇAMENTÁRIA</t>
  </si>
  <si>
    <t>DEMONSTRATIVO DO RESULTADO NOMINAL</t>
  </si>
  <si>
    <t>ORÇAMENTOS FISCAL E DA SEGURIDADE SOCIAL</t>
  </si>
  <si>
    <t>Período de Referência: 2º BIMESTRE 2013  JANEIRO - ABRIL</t>
  </si>
  <si>
    <t>RREO - ANEXO II (LRF, art. 52, inciso II, ALINEA "C")</t>
  </si>
  <si>
    <t>Em 31 Dez 2012</t>
  </si>
  <si>
    <t>Em 28 Fevereiro 2013</t>
  </si>
  <si>
    <t>Em 30 Abril 2013</t>
  </si>
  <si>
    <t>ESPECIFICAÇAO</t>
  </si>
  <si>
    <t>(a)</t>
  </si>
  <si>
    <t>(b)</t>
  </si>
  <si>
    <t>(c)</t>
  </si>
  <si>
    <t>Dívida Consolidada (I)</t>
  </si>
  <si>
    <t>Deduções (II)</t>
  </si>
  <si>
    <t xml:space="preserve">    Ativo Disponivel</t>
  </si>
  <si>
    <t xml:space="preserve">    Haveres Financeiros</t>
  </si>
  <si>
    <t xml:space="preserve">    (-) Restos a Pagar Processados</t>
  </si>
  <si>
    <t>Dívida Consolidada Líquida (III) = (I - II)</t>
  </si>
  <si>
    <t>Receitas de Privatizações (IV)</t>
  </si>
  <si>
    <t>Passivos Reconhecidos (V)</t>
  </si>
  <si>
    <t>Dívida Fiscal Líquida (VI) = (III + IV - V)</t>
  </si>
  <si>
    <t>PERÍODO DE REFERÊNCIA</t>
  </si>
  <si>
    <t xml:space="preserve">ESPECIFICAÇÃO </t>
  </si>
  <si>
    <t>(c - b)</t>
  </si>
  <si>
    <t>(c - a)</t>
  </si>
  <si>
    <t>Resultado Nominal</t>
  </si>
  <si>
    <t>DISCRIMAÇÃO DA META FISCAL</t>
  </si>
  <si>
    <t xml:space="preserve">META DE RESULTADO NOMINAL FIXADO NO ANEXO DE METAS FISCAIS DA LDO </t>
  </si>
  <si>
    <t>R E G I M E   P R E V I D E N C I A R I O</t>
  </si>
  <si>
    <t>Dívida Fiscal Líquida Previdenciaria</t>
  </si>
  <si>
    <t xml:space="preserve">   Passivo Atuarial</t>
  </si>
  <si>
    <t xml:space="preserve">   Demais Dívidas</t>
  </si>
  <si>
    <t xml:space="preserve">DEDUÇÕES (VIII) </t>
  </si>
  <si>
    <t xml:space="preserve">   Disponibilidade de Caixa</t>
  </si>
  <si>
    <t xml:space="preserve">   Investimentos</t>
  </si>
  <si>
    <t xml:space="preserve">   Demais Haveres Financeiros</t>
  </si>
  <si>
    <t xml:space="preserve">   (-) Restos a Pagar Processados</t>
  </si>
  <si>
    <t>DÍVIDA CONSOLIDADA LÍQUIDA PREVIDENCIÁRIA</t>
  </si>
  <si>
    <t xml:space="preserve">PASSIVOS RECONHECIDOS </t>
  </si>
  <si>
    <t>DÍVIDA FISCAL LÍQUIDA PREVIDENCIÁRIA</t>
  </si>
  <si>
    <t>DEMONSTRATIVO DESPESA COM PESSOAL (PODER EXECUTIVO) - 1º QUADRIMESTRE DE 2013</t>
  </si>
  <si>
    <t>Evolução das Despesa Líquidada nos últimos doze meses</t>
  </si>
  <si>
    <t>DESPESA</t>
  </si>
  <si>
    <t>Despesas com Pessoal</t>
  </si>
  <si>
    <t>Vencimentos e Vantagens Fixas - Pessoal Ativo</t>
  </si>
  <si>
    <t>Contratação Temporária</t>
  </si>
  <si>
    <t>Terceirização de Mão-de-Obra (art.18, pár.1º da L.R.F.)</t>
  </si>
  <si>
    <t>Remuneração de Agentes Políticos</t>
  </si>
  <si>
    <t>Encargos Sociais</t>
  </si>
  <si>
    <t>9+</t>
  </si>
  <si>
    <t>Inativos, Pensionistas e Outros Benefícios Previdênciários</t>
  </si>
  <si>
    <t>Outros Benefícios Assistênciais</t>
  </si>
  <si>
    <t>Outras Despesas e Obrigações (variáveis)</t>
  </si>
  <si>
    <t>Despesas de Exerc.Anteriores</t>
  </si>
  <si>
    <t>Sentenças Judiciais</t>
  </si>
  <si>
    <t>Indenizações e Restituições Trabalhistas</t>
  </si>
  <si>
    <t>TOTAL DEPESAS</t>
  </si>
  <si>
    <t>D E D U Ç Õ E S</t>
  </si>
  <si>
    <t>Indenização por demissões</t>
  </si>
  <si>
    <t>Incentivo à demissão voluntária</t>
  </si>
  <si>
    <t>Decorrentes Decisão Judicial e Exercício Anteriores</t>
  </si>
  <si>
    <t>Despesa com Inativos e Pens. custeadas com rec. vinculados</t>
  </si>
  <si>
    <t>PREFEITURA MUNICIPAL DE TATUÍ</t>
  </si>
  <si>
    <t>DEMONSTRATIVO DE GESTÃO FISCAL (Poder Executivo) - 1º Quadrimestre 2013</t>
  </si>
  <si>
    <t>QUADRO COMPARATIVO COM OS LIMITES DA LRF:</t>
  </si>
  <si>
    <t>R$</t>
  </si>
  <si>
    <t>%</t>
  </si>
  <si>
    <t>RECEITA CORRENTE LÍQUIDA - RCL</t>
  </si>
  <si>
    <t>DESPESAS TOTAIS COM PESSOAL</t>
  </si>
  <si>
    <t>Montante</t>
  </si>
  <si>
    <t>Limite Máximo (art. 20 LRF)</t>
  </si>
  <si>
    <t>Limite Prudencial 95% (par. único art. 22 LRF)</t>
  </si>
  <si>
    <t>Excesso a Regularizar</t>
  </si>
  <si>
    <t>DÍVIDA CONSOLIDADA LÍQUIDA</t>
  </si>
  <si>
    <t>Saldo Devedor</t>
  </si>
  <si>
    <t>Limite Legal (art.s 3º e 4º Res.nº 40 Senado)</t>
  </si>
  <si>
    <t>CONCESSÕES DE GARANTIAS</t>
  </si>
  <si>
    <t>Limite Legal (art. 9º Res.nº 43 Senado)</t>
  </si>
  <si>
    <t>OPERAÇÕES DE CRÉDITO (exceto ARO)</t>
  </si>
  <si>
    <t>Realizadas no Período</t>
  </si>
  <si>
    <t>Limite Legal (inc. I art. 7º Res.nº 43 Senado)</t>
  </si>
  <si>
    <t>ANTECIPAÇÃO DE RECEITAS ORÇAMENTÁRIAS</t>
  </si>
  <si>
    <t>Limite Legal (art. 10º Res.nº 43 Senado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</si>
</sst>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* #,##0.00_);_(&quot;R$&quot;* \(#,##0.00\);_(&quot;R$&quot;* &quot;-&quot;??_);_(@_)"/>
    <numFmt numFmtId="165" formatCode="mm/yyyy"/>
    <numFmt numFmtId="166" formatCode="_(* #,##0.00_);_(* \(#,##0.00\);_(* &quot;-&quot;??_);_(@_)"/>
    <numFmt numFmtId="167" formatCode="#,##0.00_ ;\-#,##0.00\ "/>
    <numFmt numFmtId="168" formatCode="dd/mm/yy"/>
    <numFmt numFmtId="169" formatCode="hh\:mm\ "/>
    <numFmt numFmtId="170" formatCode="#,##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7"/>
      <color indexed="8"/>
      <name val="Tahoma"/>
      <family val="0"/>
    </font>
    <font>
      <b/>
      <sz val="6"/>
      <color indexed="8"/>
      <name val="Tahoma"/>
      <family val="0"/>
    </font>
    <font>
      <sz val="6"/>
      <color indexed="8"/>
      <name val="Tahoma"/>
      <family val="0"/>
    </font>
    <font>
      <sz val="12"/>
      <name val="Times New Roman"/>
      <family val="1"/>
    </font>
    <font>
      <b/>
      <sz val="8"/>
      <color indexed="8"/>
      <name val="Verdan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6"/>
      <name val="Tahoma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b/>
      <sz val="7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9" fillId="31" borderId="0" applyNumberFormat="0" applyBorder="0" applyAlignment="0" applyProtection="0"/>
    <xf numFmtId="0" fontId="2" fillId="0" borderId="0">
      <alignment vertical="top"/>
      <protection/>
    </xf>
    <xf numFmtId="0" fontId="1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17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Alignment="1">
      <alignment/>
    </xf>
    <xf numFmtId="0" fontId="12" fillId="0" borderId="0" xfId="49" applyFont="1">
      <alignment vertical="top"/>
      <protection/>
    </xf>
    <xf numFmtId="0" fontId="14" fillId="0" borderId="0" xfId="49" applyFont="1" applyAlignment="1">
      <alignment horizontal="center" vertical="top" wrapText="1" readingOrder="1"/>
      <protection/>
    </xf>
    <xf numFmtId="3" fontId="14" fillId="0" borderId="0" xfId="49" applyNumberFormat="1" applyFont="1" applyAlignment="1">
      <alignment horizontal="center" vertical="top"/>
      <protection/>
    </xf>
    <xf numFmtId="0" fontId="14" fillId="0" borderId="0" xfId="49" applyFont="1" applyAlignment="1">
      <alignment horizontal="left" vertical="top" wrapText="1"/>
      <protection/>
    </xf>
    <xf numFmtId="3" fontId="15" fillId="0" borderId="0" xfId="49" applyNumberFormat="1" applyFont="1" applyAlignment="1">
      <alignment horizontal="center" vertical="top"/>
      <protection/>
    </xf>
    <xf numFmtId="0" fontId="15" fillId="0" borderId="0" xfId="49" applyFont="1" applyAlignment="1">
      <alignment horizontal="left" vertical="top" wrapText="1"/>
      <protection/>
    </xf>
    <xf numFmtId="0" fontId="68" fillId="0" borderId="0" xfId="0" applyFont="1" applyAlignment="1">
      <alignment/>
    </xf>
    <xf numFmtId="43" fontId="69" fillId="0" borderId="0" xfId="57" applyFont="1" applyAlignment="1">
      <alignment/>
    </xf>
    <xf numFmtId="167" fontId="69" fillId="0" borderId="0" xfId="57" applyNumberFormat="1" applyFont="1" applyAlignment="1">
      <alignment/>
    </xf>
    <xf numFmtId="0" fontId="68" fillId="0" borderId="0" xfId="0" applyFont="1" applyAlignment="1">
      <alignment horizontal="center" vertical="justify"/>
    </xf>
    <xf numFmtId="43" fontId="68" fillId="0" borderId="0" xfId="57" applyFont="1" applyAlignment="1">
      <alignment/>
    </xf>
    <xf numFmtId="167" fontId="68" fillId="0" borderId="0" xfId="57" applyNumberFormat="1" applyFont="1" applyAlignment="1">
      <alignment/>
    </xf>
    <xf numFmtId="43" fontId="68" fillId="0" borderId="0" xfId="57" applyFont="1" applyAlignment="1">
      <alignment horizontal="center" vertical="justify"/>
    </xf>
    <xf numFmtId="0" fontId="2" fillId="0" borderId="0" xfId="52">
      <alignment vertical="top"/>
      <protection/>
    </xf>
    <xf numFmtId="0" fontId="8" fillId="0" borderId="0" xfId="52" applyFont="1" applyAlignment="1">
      <alignment horizontal="center" vertical="top" wrapText="1" readingOrder="1"/>
      <protection/>
    </xf>
    <xf numFmtId="3" fontId="8" fillId="0" borderId="0" xfId="52" applyNumberFormat="1" applyFont="1" applyAlignment="1">
      <alignment horizontal="center" vertical="top"/>
      <protection/>
    </xf>
    <xf numFmtId="0" fontId="8" fillId="0" borderId="0" xfId="52" applyFont="1" applyAlignment="1">
      <alignment horizontal="left" vertical="top" wrapText="1"/>
      <protection/>
    </xf>
    <xf numFmtId="4" fontId="8" fillId="0" borderId="0" xfId="52" applyNumberFormat="1" applyFont="1" applyAlignment="1">
      <alignment horizontal="right" vertical="top"/>
      <protection/>
    </xf>
    <xf numFmtId="0" fontId="8" fillId="0" borderId="0" xfId="52" applyFont="1" applyAlignment="1">
      <alignment horizontal="right" vertical="top"/>
      <protection/>
    </xf>
    <xf numFmtId="3" fontId="9" fillId="0" borderId="0" xfId="52" applyNumberFormat="1" applyFont="1" applyAlignment="1">
      <alignment horizontal="center" vertical="top"/>
      <protection/>
    </xf>
    <xf numFmtId="0" fontId="9" fillId="0" borderId="0" xfId="52" applyFont="1" applyAlignment="1">
      <alignment horizontal="right" vertical="top"/>
      <protection/>
    </xf>
    <xf numFmtId="0" fontId="9" fillId="0" borderId="0" xfId="52" applyFont="1" applyAlignment="1">
      <alignment horizontal="left" vertical="top" wrapText="1"/>
      <protection/>
    </xf>
    <xf numFmtId="4" fontId="9" fillId="0" borderId="0" xfId="52" applyNumberFormat="1" applyFont="1" applyAlignment="1">
      <alignment horizontal="right" vertical="top"/>
      <protection/>
    </xf>
    <xf numFmtId="0" fontId="7" fillId="0" borderId="0" xfId="52" applyFont="1" applyAlignment="1">
      <alignment horizontal="center" vertical="top" wrapText="1" readingOrder="1"/>
      <protection/>
    </xf>
    <xf numFmtId="4" fontId="9" fillId="0" borderId="0" xfId="52" applyNumberFormat="1" applyFont="1" applyFill="1" applyAlignment="1">
      <alignment horizontal="right" vertical="top"/>
      <protection/>
    </xf>
    <xf numFmtId="4" fontId="8" fillId="0" borderId="0" xfId="52" applyNumberFormat="1" applyFont="1" applyFill="1" applyAlignment="1">
      <alignment horizontal="right" vertical="top"/>
      <protection/>
    </xf>
    <xf numFmtId="0" fontId="17" fillId="0" borderId="0" xfId="53">
      <alignment vertical="top"/>
      <protection/>
    </xf>
    <xf numFmtId="0" fontId="8" fillId="0" borderId="0" xfId="53" applyFont="1" applyAlignment="1">
      <alignment horizontal="center" vertical="top" wrapText="1" readingOrder="1"/>
      <protection/>
    </xf>
    <xf numFmtId="1" fontId="8" fillId="0" borderId="0" xfId="53" applyNumberFormat="1" applyFont="1" applyAlignment="1">
      <alignment horizontal="center" vertical="top"/>
      <protection/>
    </xf>
    <xf numFmtId="4" fontId="8" fillId="0" borderId="0" xfId="53" applyNumberFormat="1" applyFont="1" applyAlignment="1">
      <alignment horizontal="right" vertical="top"/>
      <protection/>
    </xf>
    <xf numFmtId="1" fontId="9" fillId="0" borderId="0" xfId="53" applyNumberFormat="1" applyFont="1" applyAlignment="1">
      <alignment horizontal="center" vertical="top"/>
      <protection/>
    </xf>
    <xf numFmtId="4" fontId="9" fillId="0" borderId="0" xfId="53" applyNumberFormat="1" applyFont="1" applyAlignment="1">
      <alignment horizontal="right" vertical="top"/>
      <protection/>
    </xf>
    <xf numFmtId="0" fontId="9" fillId="0" borderId="0" xfId="53" applyFont="1">
      <alignment vertical="top"/>
      <protection/>
    </xf>
    <xf numFmtId="0" fontId="8" fillId="0" borderId="0" xfId="53" applyFont="1">
      <alignment vertical="top"/>
      <protection/>
    </xf>
    <xf numFmtId="0" fontId="20" fillId="0" borderId="0" xfId="50" applyFont="1" applyBorder="1" applyAlignment="1" applyProtection="1">
      <alignment horizontal="left"/>
      <protection hidden="1"/>
    </xf>
    <xf numFmtId="0" fontId="20" fillId="0" borderId="0" xfId="53" applyFont="1" applyAlignment="1">
      <alignment/>
      <protection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 wrapText="1" readingOrder="1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1" fontId="8" fillId="0" borderId="0" xfId="0" applyNumberFormat="1" applyFont="1" applyAlignment="1">
      <alignment horizontal="center" vertical="top"/>
    </xf>
    <xf numFmtId="4" fontId="8" fillId="0" borderId="0" xfId="0" applyNumberFormat="1" applyFont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1" fontId="9" fillId="0" borderId="0" xfId="0" applyNumberFormat="1" applyFont="1" applyAlignment="1">
      <alignment horizontal="center" vertical="top"/>
    </xf>
    <xf numFmtId="4" fontId="9" fillId="0" borderId="0" xfId="0" applyNumberFormat="1" applyFont="1" applyAlignment="1">
      <alignment horizontal="right" vertical="top"/>
    </xf>
    <xf numFmtId="4" fontId="9" fillId="0" borderId="11" xfId="0" applyNumberFormat="1" applyFont="1" applyBorder="1" applyAlignment="1">
      <alignment horizontal="right" vertical="top"/>
    </xf>
    <xf numFmtId="0" fontId="21" fillId="0" borderId="0" xfId="50" applyFont="1" applyBorder="1" applyAlignment="1" applyProtection="1">
      <alignment horizontal="left"/>
      <protection hidden="1"/>
    </xf>
    <xf numFmtId="0" fontId="22" fillId="0" borderId="0" xfId="0" applyFont="1" applyAlignment="1">
      <alignment/>
    </xf>
    <xf numFmtId="4" fontId="8" fillId="33" borderId="0" xfId="0" applyNumberFormat="1" applyFont="1" applyFill="1" applyAlignment="1">
      <alignment horizontal="right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 readingOrder="1"/>
    </xf>
    <xf numFmtId="165" fontId="2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4" fontId="24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top"/>
    </xf>
    <xf numFmtId="4" fontId="27" fillId="0" borderId="0" xfId="0" applyNumberFormat="1" applyFont="1" applyAlignment="1">
      <alignment horizontal="right" vertical="top"/>
    </xf>
    <xf numFmtId="0" fontId="23" fillId="0" borderId="0" xfId="0" applyFont="1" applyAlignment="1">
      <alignment vertical="top"/>
    </xf>
    <xf numFmtId="0" fontId="9" fillId="0" borderId="0" xfId="0" applyFont="1" applyAlignment="1">
      <alignment horizontal="right" vertical="top" wrapText="1" readingOrder="1"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8" fillId="0" borderId="15" xfId="0" applyFont="1" applyBorder="1" applyAlignment="1">
      <alignment/>
    </xf>
    <xf numFmtId="166" fontId="28" fillId="0" borderId="15" xfId="57" applyNumberFormat="1" applyFont="1" applyBorder="1" applyAlignment="1">
      <alignment/>
    </xf>
    <xf numFmtId="4" fontId="28" fillId="0" borderId="15" xfId="57" applyNumberFormat="1" applyFont="1" applyBorder="1" applyAlignment="1">
      <alignment/>
    </xf>
    <xf numFmtId="4" fontId="29" fillId="0" borderId="15" xfId="50" applyNumberFormat="1" applyFont="1" applyBorder="1" applyProtection="1">
      <alignment/>
      <protection hidden="1"/>
    </xf>
    <xf numFmtId="166" fontId="28" fillId="0" borderId="0" xfId="57" applyNumberFormat="1" applyFont="1" applyAlignment="1">
      <alignment/>
    </xf>
    <xf numFmtId="0" fontId="28" fillId="0" borderId="16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1" xfId="0" applyFont="1" applyBorder="1" applyAlignment="1">
      <alignment/>
    </xf>
    <xf numFmtId="0" fontId="22" fillId="0" borderId="18" xfId="0" applyFont="1" applyBorder="1" applyAlignment="1">
      <alignment/>
    </xf>
    <xf numFmtId="0" fontId="28" fillId="0" borderId="19" xfId="0" applyFont="1" applyBorder="1" applyAlignment="1">
      <alignment/>
    </xf>
    <xf numFmtId="4" fontId="22" fillId="0" borderId="19" xfId="0" applyNumberFormat="1" applyFont="1" applyBorder="1" applyAlignment="1">
      <alignment/>
    </xf>
    <xf numFmtId="4" fontId="22" fillId="0" borderId="15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2" fillId="0" borderId="14" xfId="0" applyFont="1" applyBorder="1" applyAlignment="1">
      <alignment horizontal="left"/>
    </xf>
    <xf numFmtId="166" fontId="22" fillId="0" borderId="14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166" fontId="22" fillId="0" borderId="15" xfId="57" applyNumberFormat="1" applyFont="1" applyBorder="1" applyAlignment="1">
      <alignment/>
    </xf>
    <xf numFmtId="4" fontId="23" fillId="0" borderId="0" xfId="0" applyNumberFormat="1" applyFont="1" applyAlignment="1">
      <alignment vertical="top"/>
    </xf>
    <xf numFmtId="0" fontId="30" fillId="0" borderId="0" xfId="50" applyFont="1" applyBorder="1" applyAlignment="1" applyProtection="1">
      <alignment horizontal="left"/>
      <protection hidden="1"/>
    </xf>
    <xf numFmtId="0" fontId="30" fillId="0" borderId="0" xfId="0" applyFont="1" applyAlignment="1">
      <alignment/>
    </xf>
    <xf numFmtId="0" fontId="14" fillId="0" borderId="0" xfId="0" applyFont="1" applyAlignment="1">
      <alignment horizontal="center" vertical="top" wrapText="1" readingOrder="1"/>
    </xf>
    <xf numFmtId="4" fontId="31" fillId="0" borderId="0" xfId="0" applyNumberFormat="1" applyFont="1" applyAlignment="1">
      <alignment horizontal="right" vertical="top"/>
    </xf>
    <xf numFmtId="170" fontId="14" fillId="0" borderId="0" xfId="0" applyNumberFormat="1" applyFont="1" applyAlignment="1">
      <alignment horizontal="right" vertical="top"/>
    </xf>
    <xf numFmtId="10" fontId="31" fillId="0" borderId="0" xfId="0" applyNumberFormat="1" applyFont="1" applyAlignment="1">
      <alignment horizontal="right" vertical="top"/>
    </xf>
    <xf numFmtId="4" fontId="15" fillId="0" borderId="0" xfId="0" applyNumberFormat="1" applyFont="1" applyAlignment="1">
      <alignment horizontal="right" vertical="top"/>
    </xf>
    <xf numFmtId="170" fontId="15" fillId="0" borderId="0" xfId="0" applyNumberFormat="1" applyFont="1" applyAlignment="1">
      <alignment horizontal="right" vertical="top"/>
    </xf>
    <xf numFmtId="0" fontId="0" fillId="0" borderId="0" xfId="0" applyAlignment="1">
      <alignment vertical="top" wrapText="1"/>
    </xf>
    <xf numFmtId="4" fontId="15" fillId="33" borderId="0" xfId="0" applyNumberFormat="1" applyFont="1" applyFill="1" applyAlignment="1">
      <alignment horizontal="right" vertical="top"/>
    </xf>
    <xf numFmtId="10" fontId="15" fillId="0" borderId="0" xfId="0" applyNumberFormat="1" applyFont="1" applyAlignment="1">
      <alignment horizontal="right" vertical="top"/>
    </xf>
    <xf numFmtId="0" fontId="32" fillId="0" borderId="0" xfId="50" applyFont="1" applyBorder="1" applyAlignment="1" applyProtection="1">
      <alignment horizontal="left"/>
      <protection hidden="1"/>
    </xf>
    <xf numFmtId="0" fontId="14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32" fillId="0" borderId="0" xfId="0" applyFont="1" applyAlignment="1">
      <alignment/>
    </xf>
    <xf numFmtId="0" fontId="13" fillId="0" borderId="0" xfId="49" applyFont="1" applyAlignment="1">
      <alignment horizontal="center" vertical="top"/>
      <protection/>
    </xf>
    <xf numFmtId="0" fontId="11" fillId="0" borderId="0" xfId="49" applyFont="1" applyAlignment="1">
      <alignment horizontal="center" vertical="top"/>
      <protection/>
    </xf>
    <xf numFmtId="43" fontId="68" fillId="0" borderId="0" xfId="57" applyFont="1" applyAlignment="1">
      <alignment horizontal="center"/>
    </xf>
    <xf numFmtId="0" fontId="68" fillId="0" borderId="0" xfId="0" applyFont="1" applyAlignment="1">
      <alignment horizontal="center"/>
    </xf>
    <xf numFmtId="0" fontId="14" fillId="0" borderId="0" xfId="49" applyFont="1" applyAlignment="1">
      <alignment horizontal="center" vertical="top" wrapText="1" readingOrder="1"/>
      <protection/>
    </xf>
    <xf numFmtId="0" fontId="11" fillId="33" borderId="0" xfId="49" applyFont="1" applyFill="1" applyAlignment="1">
      <alignment horizontal="center" vertical="top"/>
      <protection/>
    </xf>
    <xf numFmtId="0" fontId="8" fillId="0" borderId="0" xfId="52" applyFont="1" applyAlignment="1">
      <alignment horizontal="left" vertical="top" wrapText="1"/>
      <protection/>
    </xf>
    <xf numFmtId="0" fontId="8" fillId="0" borderId="0" xfId="52" applyFont="1" applyAlignment="1">
      <alignment horizontal="center" vertical="top" wrapText="1" readingOrder="1"/>
      <protection/>
    </xf>
    <xf numFmtId="0" fontId="3" fillId="0" borderId="0" xfId="52" applyFont="1" applyAlignment="1">
      <alignment horizontal="center" vertical="top"/>
      <protection/>
    </xf>
    <xf numFmtId="0" fontId="4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center" vertical="top"/>
      <protection/>
    </xf>
    <xf numFmtId="0" fontId="5" fillId="33" borderId="0" xfId="52" applyFont="1" applyFill="1" applyAlignment="1">
      <alignment horizontal="center" vertical="top" wrapText="1" readingOrder="1"/>
      <protection/>
    </xf>
    <xf numFmtId="0" fontId="7" fillId="0" borderId="0" xfId="52" applyFont="1" applyAlignment="1">
      <alignment horizontal="center" vertical="top" wrapText="1" readingOrder="1"/>
      <protection/>
    </xf>
    <xf numFmtId="0" fontId="16" fillId="0" borderId="0" xfId="52" applyFont="1" applyAlignment="1">
      <alignment horizontal="center" vertical="top"/>
      <protection/>
    </xf>
    <xf numFmtId="14" fontId="8" fillId="0" borderId="0" xfId="53" applyNumberFormat="1" applyFont="1" applyAlignment="1">
      <alignment horizontal="center" vertical="top" wrapText="1" readingOrder="1"/>
      <protection/>
    </xf>
    <xf numFmtId="0" fontId="8" fillId="0" borderId="0" xfId="53" applyFont="1" applyAlignment="1">
      <alignment horizontal="center" vertical="top" wrapText="1" readingOrder="1"/>
      <protection/>
    </xf>
    <xf numFmtId="0" fontId="9" fillId="0" borderId="0" xfId="53" applyFont="1" applyAlignment="1">
      <alignment horizontal="center" vertical="top" wrapText="1" readingOrder="1"/>
      <protection/>
    </xf>
    <xf numFmtId="0" fontId="8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left" vertical="top" wrapText="1" readingOrder="1"/>
      <protection/>
    </xf>
    <xf numFmtId="4" fontId="8" fillId="0" borderId="0" xfId="53" applyNumberFormat="1" applyFont="1" applyAlignment="1">
      <alignment horizontal="right" vertical="top"/>
      <protection/>
    </xf>
    <xf numFmtId="0" fontId="18" fillId="0" borderId="0" xfId="53" applyFont="1" applyAlignment="1">
      <alignment horizontal="center" vertical="top"/>
      <protection/>
    </xf>
    <xf numFmtId="0" fontId="19" fillId="0" borderId="0" xfId="53" applyFont="1" applyAlignment="1">
      <alignment horizontal="center" vertical="top"/>
      <protection/>
    </xf>
    <xf numFmtId="0" fontId="6" fillId="0" borderId="0" xfId="53" applyFont="1" applyAlignment="1">
      <alignment horizontal="center" vertical="top"/>
      <protection/>
    </xf>
    <xf numFmtId="0" fontId="5" fillId="33" borderId="0" xfId="53" applyFont="1" applyFill="1" applyAlignment="1">
      <alignment horizontal="center" vertical="top" wrapText="1" readingOrder="1"/>
      <protection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8" fillId="0" borderId="0" xfId="0" applyFont="1" applyAlignment="1">
      <alignment horizontal="left" vertical="top" wrapText="1" readingOrder="1"/>
    </xf>
    <xf numFmtId="0" fontId="8" fillId="0" borderId="18" xfId="0" applyFont="1" applyBorder="1" applyAlignment="1">
      <alignment horizontal="center" vertical="top" wrapText="1" readingOrder="1"/>
    </xf>
    <xf numFmtId="0" fontId="8" fillId="0" borderId="20" xfId="0" applyFont="1" applyBorder="1" applyAlignment="1">
      <alignment horizontal="center" vertical="top" wrapText="1" readingOrder="1"/>
    </xf>
    <xf numFmtId="0" fontId="8" fillId="0" borderId="19" xfId="0" applyFont="1" applyBorder="1" applyAlignment="1">
      <alignment horizontal="center" vertical="top" wrapText="1" readingOrder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33" borderId="0" xfId="0" applyFont="1" applyFill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23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 readingOrder="1"/>
    </xf>
    <xf numFmtId="4" fontId="7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/>
    </xf>
    <xf numFmtId="4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 readingOrder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2</xdr:row>
      <xdr:rowOff>171450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1</xdr:row>
      <xdr:rowOff>152400</xdr:rowOff>
    </xdr:from>
    <xdr:to>
      <xdr:col>0</xdr:col>
      <xdr:colOff>638175</xdr:colOff>
      <xdr:row>7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33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542925</xdr:colOff>
      <xdr:row>2</xdr:row>
      <xdr:rowOff>180975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161925</xdr:rowOff>
    </xdr:from>
    <xdr:to>
      <xdr:col>0</xdr:col>
      <xdr:colOff>1143000</xdr:colOff>
      <xdr:row>6</xdr:row>
      <xdr:rowOff>47625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61925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6.8515625" style="0" bestFit="1" customWidth="1"/>
    <col min="2" max="2" width="34.57421875" style="0" customWidth="1"/>
    <col min="3" max="4" width="12.57421875" style="0" customWidth="1"/>
    <col min="5" max="5" width="14.7109375" style="0" bestFit="1" customWidth="1"/>
    <col min="6" max="6" width="11.8515625" style="0" bestFit="1" customWidth="1"/>
    <col min="7" max="7" width="14.7109375" style="0" bestFit="1" customWidth="1"/>
    <col min="8" max="8" width="11.8515625" style="0" bestFit="1" customWidth="1"/>
    <col min="9" max="9" width="14.7109375" style="0" bestFit="1" customWidth="1"/>
    <col min="10" max="10" width="5.7109375" style="0" bestFit="1" customWidth="1"/>
    <col min="11" max="11" width="12.00390625" style="0" bestFit="1" customWidth="1"/>
  </cols>
  <sheetData>
    <row r="1" spans="1:12" ht="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"/>
    </row>
    <row r="2" spans="1:12" ht="1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"/>
    </row>
    <row r="3" spans="1:12" ht="1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"/>
    </row>
    <row r="4" spans="1:12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11" t="s">
        <v>119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"/>
    </row>
    <row r="7" spans="1:12" ht="15">
      <c r="A7" s="2"/>
      <c r="B7" s="2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10" t="s">
        <v>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"/>
    </row>
    <row r="9" spans="1:12" ht="15">
      <c r="A9" s="2"/>
      <c r="B9" s="2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2"/>
      <c r="B11" s="2"/>
      <c r="C11" s="8"/>
      <c r="D11" s="8"/>
      <c r="E11" s="109" t="s">
        <v>4</v>
      </c>
      <c r="F11" s="109"/>
      <c r="G11" s="109"/>
      <c r="H11" s="109"/>
      <c r="I11" s="109"/>
      <c r="J11" s="1"/>
      <c r="K11" s="1"/>
      <c r="L11" s="1"/>
    </row>
    <row r="12" spans="1:12" ht="22.5">
      <c r="A12" s="3" t="s">
        <v>5</v>
      </c>
      <c r="B12" s="3" t="s">
        <v>6</v>
      </c>
      <c r="C12" s="11" t="s">
        <v>7</v>
      </c>
      <c r="D12" s="11" t="s">
        <v>8</v>
      </c>
      <c r="E12" s="11" t="s">
        <v>9</v>
      </c>
      <c r="F12" s="11" t="s">
        <v>10</v>
      </c>
      <c r="G12" s="11" t="s">
        <v>11</v>
      </c>
      <c r="H12" s="11" t="s">
        <v>12</v>
      </c>
      <c r="I12" s="11" t="s">
        <v>13</v>
      </c>
      <c r="J12" s="1"/>
      <c r="K12" s="1"/>
      <c r="L12" s="1"/>
    </row>
    <row r="13" spans="1:12" ht="21">
      <c r="A13" s="4">
        <v>1</v>
      </c>
      <c r="B13" s="5" t="s">
        <v>14</v>
      </c>
      <c r="C13" s="12">
        <v>219157458</v>
      </c>
      <c r="D13" s="12">
        <v>219157458</v>
      </c>
      <c r="E13" s="12">
        <v>44501597.94</v>
      </c>
      <c r="F13" s="12">
        <v>20.31</v>
      </c>
      <c r="G13" s="12">
        <v>85227870.88</v>
      </c>
      <c r="H13" s="12">
        <v>38.89</v>
      </c>
      <c r="I13" s="13">
        <f>D13-G13</f>
        <v>133929587.12</v>
      </c>
      <c r="J13" s="9"/>
      <c r="K13" s="9"/>
      <c r="L13" s="9"/>
    </row>
    <row r="14" spans="1:12" ht="15">
      <c r="A14" s="4">
        <v>2</v>
      </c>
      <c r="B14" s="5" t="s">
        <v>15</v>
      </c>
      <c r="C14" s="12">
        <v>215076158</v>
      </c>
      <c r="D14" s="12">
        <v>215076158</v>
      </c>
      <c r="E14" s="12">
        <v>44217952.83</v>
      </c>
      <c r="F14" s="12">
        <v>20.56</v>
      </c>
      <c r="G14" s="12">
        <v>82536519.32</v>
      </c>
      <c r="H14" s="12">
        <v>38.38</v>
      </c>
      <c r="I14" s="13">
        <f aca="true" t="shared" si="0" ref="I14:I77">D14-G14</f>
        <v>132539638.68</v>
      </c>
      <c r="J14" s="9"/>
      <c r="K14" s="9"/>
      <c r="L14" s="9"/>
    </row>
    <row r="15" spans="1:12" ht="15">
      <c r="A15" s="6">
        <v>3</v>
      </c>
      <c r="B15" s="7" t="s">
        <v>16</v>
      </c>
      <c r="C15" s="9">
        <v>40970965</v>
      </c>
      <c r="D15" s="9">
        <v>40970965</v>
      </c>
      <c r="E15" s="9">
        <v>12971024.63</v>
      </c>
      <c r="F15" s="9">
        <v>31.66</v>
      </c>
      <c r="G15" s="9">
        <v>16962925.09</v>
      </c>
      <c r="H15" s="9">
        <v>41.4</v>
      </c>
      <c r="I15" s="13">
        <f t="shared" si="0"/>
        <v>24008039.91</v>
      </c>
      <c r="J15" s="9"/>
      <c r="K15" s="9"/>
      <c r="L15" s="9"/>
    </row>
    <row r="16" spans="1:12" ht="15">
      <c r="A16" s="6">
        <v>4</v>
      </c>
      <c r="B16" s="7" t="s">
        <v>17</v>
      </c>
      <c r="C16" s="9">
        <v>38558875</v>
      </c>
      <c r="D16" s="9">
        <v>38558875</v>
      </c>
      <c r="E16" s="9">
        <v>12138427.8</v>
      </c>
      <c r="F16" s="9">
        <v>31.48</v>
      </c>
      <c r="G16" s="9">
        <v>15995715.99</v>
      </c>
      <c r="H16" s="9">
        <v>41.48</v>
      </c>
      <c r="I16" s="13">
        <f t="shared" si="0"/>
        <v>22563159.009999998</v>
      </c>
      <c r="J16" s="9"/>
      <c r="K16" s="9"/>
      <c r="L16" s="9"/>
    </row>
    <row r="17" spans="1:12" ht="15">
      <c r="A17" s="6">
        <v>5</v>
      </c>
      <c r="B17" s="7" t="s">
        <v>18</v>
      </c>
      <c r="C17" s="9">
        <v>2412090</v>
      </c>
      <c r="D17" s="9">
        <v>2412090</v>
      </c>
      <c r="E17" s="9">
        <v>832596.83</v>
      </c>
      <c r="F17" s="9">
        <v>34.52</v>
      </c>
      <c r="G17" s="9">
        <v>967209.1</v>
      </c>
      <c r="H17" s="9">
        <v>40.1</v>
      </c>
      <c r="I17" s="13">
        <f t="shared" si="0"/>
        <v>1444880.9</v>
      </c>
      <c r="J17" s="9"/>
      <c r="K17" s="9"/>
      <c r="L17" s="9"/>
    </row>
    <row r="18" spans="1:12" ht="15">
      <c r="A18" s="6">
        <v>6</v>
      </c>
      <c r="B18" s="7" t="s">
        <v>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3">
        <f t="shared" si="0"/>
        <v>0</v>
      </c>
      <c r="J18" s="9"/>
      <c r="K18" s="9"/>
      <c r="L18" s="9"/>
    </row>
    <row r="19" spans="1:12" ht="15">
      <c r="A19" s="6">
        <v>7</v>
      </c>
      <c r="B19" s="7" t="s">
        <v>20</v>
      </c>
      <c r="C19" s="9">
        <v>9065100</v>
      </c>
      <c r="D19" s="9">
        <v>9065100</v>
      </c>
      <c r="E19" s="9">
        <v>2053775.1</v>
      </c>
      <c r="F19" s="9">
        <v>22.66</v>
      </c>
      <c r="G19" s="9">
        <v>3242133.03</v>
      </c>
      <c r="H19" s="9">
        <v>35.77</v>
      </c>
      <c r="I19" s="13">
        <f t="shared" si="0"/>
        <v>5822966.970000001</v>
      </c>
      <c r="J19" s="9"/>
      <c r="K19" s="9"/>
      <c r="L19" s="9"/>
    </row>
    <row r="20" spans="1:12" ht="15">
      <c r="A20" s="6">
        <v>8</v>
      </c>
      <c r="B20" s="7" t="s">
        <v>21</v>
      </c>
      <c r="C20" s="9">
        <v>7185100</v>
      </c>
      <c r="D20" s="9">
        <v>7185100</v>
      </c>
      <c r="E20" s="9">
        <v>1568450.98</v>
      </c>
      <c r="F20" s="9">
        <v>21.83</v>
      </c>
      <c r="G20" s="9">
        <v>2590740.96</v>
      </c>
      <c r="H20" s="9">
        <v>36.06</v>
      </c>
      <c r="I20" s="13">
        <f t="shared" si="0"/>
        <v>4594359.04</v>
      </c>
      <c r="J20" s="9"/>
      <c r="K20" s="9"/>
      <c r="L20" s="9"/>
    </row>
    <row r="21" spans="1:12" ht="15">
      <c r="A21" s="6">
        <v>9</v>
      </c>
      <c r="B21" s="7" t="s">
        <v>22</v>
      </c>
      <c r="C21" s="9">
        <v>1880000</v>
      </c>
      <c r="D21" s="9">
        <v>1880000</v>
      </c>
      <c r="E21" s="9">
        <f>E19-E20</f>
        <v>485324.1200000001</v>
      </c>
      <c r="F21" s="9">
        <f>F19-F20</f>
        <v>0.8300000000000018</v>
      </c>
      <c r="G21" s="9">
        <v>166067.94999999995</v>
      </c>
      <c r="H21" s="9">
        <v>0.29</v>
      </c>
      <c r="I21" s="13">
        <f t="shared" si="0"/>
        <v>1713932.05</v>
      </c>
      <c r="J21" s="9"/>
      <c r="K21" s="9"/>
      <c r="L21" s="9"/>
    </row>
    <row r="22" spans="1:12" ht="15">
      <c r="A22" s="6">
        <v>10</v>
      </c>
      <c r="B22" s="7" t="s">
        <v>23</v>
      </c>
      <c r="C22" s="9">
        <v>5308458</v>
      </c>
      <c r="D22" s="9">
        <v>5308458</v>
      </c>
      <c r="E22" s="9">
        <f>876108.63-493850.63</f>
        <v>382258</v>
      </c>
      <c r="F22" s="9">
        <v>16.5</v>
      </c>
      <c r="G22" s="9">
        <f>1354630.42-823677.46</f>
        <v>530952.96</v>
      </c>
      <c r="H22" s="9">
        <v>25.52</v>
      </c>
      <c r="I22" s="13">
        <f t="shared" si="0"/>
        <v>4777505.04</v>
      </c>
      <c r="J22" s="9"/>
      <c r="K22" s="9"/>
      <c r="L22" s="9"/>
    </row>
    <row r="23" spans="1:12" ht="15">
      <c r="A23" s="6">
        <v>11</v>
      </c>
      <c r="B23" s="7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3">
        <f t="shared" si="0"/>
        <v>0</v>
      </c>
      <c r="J23" s="9"/>
      <c r="K23" s="9"/>
      <c r="L23" s="9"/>
    </row>
    <row r="24" spans="1:12" ht="15">
      <c r="A24" s="6">
        <v>12</v>
      </c>
      <c r="B24" s="7" t="s">
        <v>25</v>
      </c>
      <c r="C24" s="9">
        <v>5308458</v>
      </c>
      <c r="D24" s="9">
        <v>5308458</v>
      </c>
      <c r="E24" s="9">
        <f>876108.63-493850.63</f>
        <v>382258</v>
      </c>
      <c r="F24" s="9">
        <v>16.5</v>
      </c>
      <c r="G24" s="9">
        <f>1354630.42-823677.46</f>
        <v>530952.96</v>
      </c>
      <c r="H24" s="9">
        <v>9.01</v>
      </c>
      <c r="I24" s="13">
        <f t="shared" si="0"/>
        <v>4777505.04</v>
      </c>
      <c r="J24" s="9"/>
      <c r="K24" s="9"/>
      <c r="L24" s="9"/>
    </row>
    <row r="25" spans="1:12" ht="15">
      <c r="A25" s="6">
        <v>13</v>
      </c>
      <c r="B25" s="7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3">
        <f t="shared" si="0"/>
        <v>0</v>
      </c>
      <c r="J25" s="9"/>
      <c r="K25" s="9"/>
      <c r="L25" s="9"/>
    </row>
    <row r="26" spans="1:12" ht="15">
      <c r="A26" s="6">
        <v>14</v>
      </c>
      <c r="B26" s="7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3">
        <f t="shared" si="0"/>
        <v>0</v>
      </c>
      <c r="J26" s="9"/>
      <c r="K26" s="9"/>
      <c r="L26" s="9"/>
    </row>
    <row r="27" spans="1:12" ht="15">
      <c r="A27" s="6">
        <v>15</v>
      </c>
      <c r="B27" s="7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3">
        <f t="shared" si="0"/>
        <v>0</v>
      </c>
      <c r="J27" s="9"/>
      <c r="K27" s="9"/>
      <c r="L27" s="9"/>
    </row>
    <row r="28" spans="1:12" ht="15">
      <c r="A28" s="6">
        <v>16</v>
      </c>
      <c r="B28" s="7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3">
        <f t="shared" si="0"/>
        <v>0</v>
      </c>
      <c r="J28" s="9"/>
      <c r="K28" s="9"/>
      <c r="L28" s="9"/>
    </row>
    <row r="29" spans="1:12" ht="15">
      <c r="A29" s="6">
        <v>17</v>
      </c>
      <c r="B29" s="7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3">
        <f t="shared" si="0"/>
        <v>0</v>
      </c>
      <c r="J29" s="9"/>
      <c r="K29" s="9"/>
      <c r="L29" s="9"/>
    </row>
    <row r="30" spans="1:12" ht="15">
      <c r="A30" s="6">
        <v>18</v>
      </c>
      <c r="B30" s="7" t="s">
        <v>31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3">
        <f t="shared" si="0"/>
        <v>0</v>
      </c>
      <c r="J30" s="9"/>
      <c r="K30" s="9"/>
      <c r="L30" s="9"/>
    </row>
    <row r="31" spans="1:12" ht="15">
      <c r="A31" s="6">
        <v>19</v>
      </c>
      <c r="B31" s="7" t="s">
        <v>32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3">
        <f t="shared" si="0"/>
        <v>0</v>
      </c>
      <c r="J31" s="9"/>
      <c r="K31" s="9"/>
      <c r="L31" s="9"/>
    </row>
    <row r="32" spans="1:12" ht="15">
      <c r="A32" s="6">
        <v>20</v>
      </c>
      <c r="B32" s="7" t="s">
        <v>33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3">
        <f t="shared" si="0"/>
        <v>0</v>
      </c>
      <c r="J32" s="9"/>
      <c r="K32" s="9"/>
      <c r="L32" s="9"/>
    </row>
    <row r="33" spans="1:12" ht="15">
      <c r="A33" s="6">
        <v>21</v>
      </c>
      <c r="B33" s="7" t="s">
        <v>34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3">
        <f t="shared" si="0"/>
        <v>0</v>
      </c>
      <c r="J33" s="9"/>
      <c r="K33" s="9"/>
      <c r="L33" s="9"/>
    </row>
    <row r="34" spans="1:12" ht="15">
      <c r="A34" s="6">
        <v>22</v>
      </c>
      <c r="B34" s="7" t="s">
        <v>35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3">
        <f t="shared" si="0"/>
        <v>0</v>
      </c>
      <c r="J34" s="9"/>
      <c r="K34" s="9"/>
      <c r="L34" s="9"/>
    </row>
    <row r="35" spans="1:12" ht="15">
      <c r="A35" s="6">
        <v>23</v>
      </c>
      <c r="B35" s="7" t="s">
        <v>36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3">
        <f t="shared" si="0"/>
        <v>0</v>
      </c>
      <c r="J35" s="9"/>
      <c r="K35" s="9"/>
      <c r="L35" s="9"/>
    </row>
    <row r="36" spans="1:12" ht="15">
      <c r="A36" s="6">
        <v>24</v>
      </c>
      <c r="B36" s="7" t="s">
        <v>37</v>
      </c>
      <c r="C36" s="9">
        <v>568150</v>
      </c>
      <c r="D36" s="9">
        <v>568150</v>
      </c>
      <c r="E36" s="9">
        <v>73379.14</v>
      </c>
      <c r="F36" s="9">
        <v>12.92</v>
      </c>
      <c r="G36" s="9">
        <v>141990.79</v>
      </c>
      <c r="H36" s="9">
        <v>24.99</v>
      </c>
      <c r="I36" s="13">
        <f t="shared" si="0"/>
        <v>426159.20999999996</v>
      </c>
      <c r="J36" s="9"/>
      <c r="K36" s="9"/>
      <c r="L36" s="9"/>
    </row>
    <row r="37" spans="1:12" ht="15">
      <c r="A37" s="6">
        <v>25</v>
      </c>
      <c r="B37" s="7" t="s">
        <v>38</v>
      </c>
      <c r="C37" s="9">
        <v>150920085</v>
      </c>
      <c r="D37" s="9">
        <v>150920085</v>
      </c>
      <c r="E37" s="9">
        <v>26988904.82</v>
      </c>
      <c r="F37" s="9">
        <v>17.88</v>
      </c>
      <c r="G37" s="9">
        <v>58524223.01</v>
      </c>
      <c r="H37" s="9">
        <v>38.78</v>
      </c>
      <c r="I37" s="13">
        <f t="shared" si="0"/>
        <v>92395861.99000001</v>
      </c>
      <c r="J37" s="9"/>
      <c r="K37" s="9"/>
      <c r="L37" s="9"/>
    </row>
    <row r="38" spans="1:12" ht="15">
      <c r="A38" s="6">
        <v>26</v>
      </c>
      <c r="B38" s="7" t="s">
        <v>39</v>
      </c>
      <c r="C38" s="9">
        <v>146294340</v>
      </c>
      <c r="D38" s="9">
        <v>146294340</v>
      </c>
      <c r="E38" s="9">
        <v>26063561.22</v>
      </c>
      <c r="F38" s="9">
        <v>17.82</v>
      </c>
      <c r="G38" s="9">
        <v>57226796.2</v>
      </c>
      <c r="H38" s="9">
        <v>39.12</v>
      </c>
      <c r="I38" s="13">
        <f t="shared" si="0"/>
        <v>89067543.8</v>
      </c>
      <c r="J38" s="9"/>
      <c r="K38" s="9"/>
      <c r="L38" s="9"/>
    </row>
    <row r="39" spans="1:12" ht="15">
      <c r="A39" s="6">
        <v>27</v>
      </c>
      <c r="B39" s="7" t="s">
        <v>40</v>
      </c>
      <c r="C39" s="9">
        <v>250000</v>
      </c>
      <c r="D39" s="9">
        <v>250000</v>
      </c>
      <c r="E39" s="9">
        <v>200</v>
      </c>
      <c r="F39" s="9">
        <v>0.08</v>
      </c>
      <c r="G39" s="9">
        <v>4981.41</v>
      </c>
      <c r="H39" s="9">
        <v>1.99</v>
      </c>
      <c r="I39" s="13">
        <f t="shared" si="0"/>
        <v>245018.59</v>
      </c>
      <c r="J39" s="9"/>
      <c r="K39" s="9"/>
      <c r="L39" s="9"/>
    </row>
    <row r="40" spans="1:12" ht="15">
      <c r="A40" s="6">
        <v>28</v>
      </c>
      <c r="B40" s="7" t="s">
        <v>41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f t="shared" si="0"/>
        <v>0</v>
      </c>
      <c r="J40" s="9"/>
      <c r="K40" s="9"/>
      <c r="L40" s="9"/>
    </row>
    <row r="41" spans="1:12" ht="15">
      <c r="A41" s="6">
        <v>29</v>
      </c>
      <c r="B41" s="7" t="s">
        <v>42</v>
      </c>
      <c r="C41" s="9">
        <v>50400</v>
      </c>
      <c r="D41" s="9">
        <v>50400</v>
      </c>
      <c r="E41" s="9">
        <v>500</v>
      </c>
      <c r="F41" s="9">
        <v>0.99</v>
      </c>
      <c r="G41" s="9">
        <v>11355</v>
      </c>
      <c r="H41" s="9">
        <v>22.53</v>
      </c>
      <c r="I41" s="13">
        <f t="shared" si="0"/>
        <v>39045</v>
      </c>
      <c r="J41" s="9"/>
      <c r="K41" s="9"/>
      <c r="L41" s="9"/>
    </row>
    <row r="42" spans="1:12" ht="15">
      <c r="A42" s="6">
        <v>30</v>
      </c>
      <c r="B42" s="7" t="s">
        <v>43</v>
      </c>
      <c r="C42" s="9">
        <v>4325345</v>
      </c>
      <c r="D42" s="9">
        <v>4325345</v>
      </c>
      <c r="E42" s="9">
        <v>924643.6</v>
      </c>
      <c r="F42" s="9">
        <v>21.38</v>
      </c>
      <c r="G42" s="9">
        <v>1281090.4</v>
      </c>
      <c r="H42" s="9">
        <v>29.62</v>
      </c>
      <c r="I42" s="13">
        <f t="shared" si="0"/>
        <v>3044254.6</v>
      </c>
      <c r="J42" s="9"/>
      <c r="K42" s="9"/>
      <c r="L42" s="9"/>
    </row>
    <row r="43" spans="1:12" ht="15">
      <c r="A43" s="6">
        <v>31</v>
      </c>
      <c r="B43" s="7" t="s">
        <v>44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f t="shared" si="0"/>
        <v>0</v>
      </c>
      <c r="J43" s="9"/>
      <c r="K43" s="9"/>
      <c r="L43" s="9"/>
    </row>
    <row r="44" spans="1:12" ht="15">
      <c r="A44" s="6">
        <v>32</v>
      </c>
      <c r="B44" s="7" t="s">
        <v>45</v>
      </c>
      <c r="C44" s="9">
        <v>8243400</v>
      </c>
      <c r="D44" s="9">
        <v>8243400</v>
      </c>
      <c r="E44" s="9">
        <v>1254760.51</v>
      </c>
      <c r="F44" s="9">
        <v>15.22</v>
      </c>
      <c r="G44" s="9">
        <v>2310616.98</v>
      </c>
      <c r="H44" s="9">
        <v>28.03</v>
      </c>
      <c r="I44" s="13">
        <f t="shared" si="0"/>
        <v>5932783.02</v>
      </c>
      <c r="J44" s="9"/>
      <c r="K44" s="9"/>
      <c r="L44" s="9"/>
    </row>
    <row r="45" spans="1:12" ht="15">
      <c r="A45" s="6">
        <v>33</v>
      </c>
      <c r="B45" s="7" t="s">
        <v>46</v>
      </c>
      <c r="C45" s="9">
        <v>2611350</v>
      </c>
      <c r="D45" s="9">
        <v>2611350</v>
      </c>
      <c r="E45" s="9">
        <v>568000.58</v>
      </c>
      <c r="F45" s="9">
        <v>21.75</v>
      </c>
      <c r="G45" s="9">
        <v>991113.5</v>
      </c>
      <c r="H45" s="9">
        <v>37.95</v>
      </c>
      <c r="I45" s="13">
        <f t="shared" si="0"/>
        <v>1620236.5</v>
      </c>
      <c r="J45" s="9"/>
      <c r="K45" s="9"/>
      <c r="L45" s="9"/>
    </row>
    <row r="46" spans="1:12" ht="15">
      <c r="A46" s="6">
        <v>34</v>
      </c>
      <c r="B46" s="7" t="s">
        <v>47</v>
      </c>
      <c r="C46" s="10">
        <v>0</v>
      </c>
      <c r="D46" s="10">
        <v>0</v>
      </c>
      <c r="E46" s="9">
        <v>4131.19</v>
      </c>
      <c r="F46" s="10">
        <v>0</v>
      </c>
      <c r="G46" s="9">
        <v>51087.82</v>
      </c>
      <c r="H46" s="10">
        <v>0</v>
      </c>
      <c r="I46" s="13">
        <f t="shared" si="0"/>
        <v>-51087.82</v>
      </c>
      <c r="J46" s="9"/>
      <c r="K46" s="9"/>
      <c r="L46" s="9"/>
    </row>
    <row r="47" spans="1:12" ht="15">
      <c r="A47" s="6">
        <v>35</v>
      </c>
      <c r="B47" s="7" t="s">
        <v>48</v>
      </c>
      <c r="C47" s="9">
        <v>5400000</v>
      </c>
      <c r="D47" s="9">
        <v>5400000</v>
      </c>
      <c r="E47" s="9">
        <v>608390.89</v>
      </c>
      <c r="F47" s="9">
        <v>11.27</v>
      </c>
      <c r="G47" s="9">
        <v>1106870.97</v>
      </c>
      <c r="H47" s="9">
        <v>20.5</v>
      </c>
      <c r="I47" s="13">
        <f t="shared" si="0"/>
        <v>4293129.03</v>
      </c>
      <c r="J47" s="9"/>
      <c r="K47" s="9"/>
      <c r="L47" s="9"/>
    </row>
    <row r="48" spans="1:12" ht="15">
      <c r="A48" s="6">
        <v>36</v>
      </c>
      <c r="B48" s="7" t="s">
        <v>49</v>
      </c>
      <c r="C48" s="9">
        <v>232050</v>
      </c>
      <c r="D48" s="9">
        <v>232050</v>
      </c>
      <c r="E48" s="9">
        <v>74237.85</v>
      </c>
      <c r="F48" s="9">
        <v>31.99</v>
      </c>
      <c r="G48" s="9">
        <v>161544.69</v>
      </c>
      <c r="H48" s="9">
        <v>69.62</v>
      </c>
      <c r="I48" s="13">
        <f t="shared" si="0"/>
        <v>70505.31</v>
      </c>
      <c r="J48" s="9"/>
      <c r="K48" s="9"/>
      <c r="L48" s="9"/>
    </row>
    <row r="49" spans="1:12" ht="15">
      <c r="A49" s="4">
        <v>37</v>
      </c>
      <c r="B49" s="5" t="s">
        <v>50</v>
      </c>
      <c r="C49" s="12">
        <v>4081300</v>
      </c>
      <c r="D49" s="12">
        <v>4081300</v>
      </c>
      <c r="E49" s="12">
        <v>283645.11</v>
      </c>
      <c r="F49" s="12">
        <v>6.95</v>
      </c>
      <c r="G49" s="12">
        <v>2691351.56</v>
      </c>
      <c r="H49" s="12">
        <v>65.94</v>
      </c>
      <c r="I49" s="13">
        <f t="shared" si="0"/>
        <v>1389948.44</v>
      </c>
      <c r="J49" s="9"/>
      <c r="K49" s="9"/>
      <c r="L49" s="9"/>
    </row>
    <row r="50" spans="1:12" ht="15">
      <c r="A50" s="6">
        <v>38</v>
      </c>
      <c r="B50" s="7" t="s">
        <v>51</v>
      </c>
      <c r="C50" s="9">
        <v>1501000</v>
      </c>
      <c r="D50" s="9">
        <v>1501000</v>
      </c>
      <c r="E50" s="10">
        <v>0</v>
      </c>
      <c r="F50" s="10">
        <v>0</v>
      </c>
      <c r="G50" s="9">
        <v>669850.74</v>
      </c>
      <c r="H50" s="9">
        <v>44.63</v>
      </c>
      <c r="I50" s="13">
        <f t="shared" si="0"/>
        <v>831149.26</v>
      </c>
      <c r="J50" s="9"/>
      <c r="K50" s="9"/>
      <c r="L50" s="9"/>
    </row>
    <row r="51" spans="1:12" ht="15">
      <c r="A51" s="6">
        <v>39</v>
      </c>
      <c r="B51" s="7" t="s">
        <v>52</v>
      </c>
      <c r="C51" s="9">
        <v>1501000</v>
      </c>
      <c r="D51" s="9">
        <v>1501000</v>
      </c>
      <c r="E51" s="10">
        <v>0</v>
      </c>
      <c r="F51" s="10">
        <v>0</v>
      </c>
      <c r="G51" s="9">
        <v>669850.74</v>
      </c>
      <c r="H51" s="9">
        <v>44.63</v>
      </c>
      <c r="I51" s="13">
        <f t="shared" si="0"/>
        <v>831149.26</v>
      </c>
      <c r="J51" s="9"/>
      <c r="K51" s="9"/>
      <c r="L51" s="9"/>
    </row>
    <row r="52" spans="1:12" ht="15">
      <c r="A52" s="6">
        <v>40</v>
      </c>
      <c r="B52" s="7" t="s">
        <v>53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f t="shared" si="0"/>
        <v>0</v>
      </c>
      <c r="J52" s="9"/>
      <c r="K52" s="9"/>
      <c r="L52" s="9"/>
    </row>
    <row r="53" spans="1:12" ht="15">
      <c r="A53" s="6">
        <v>41</v>
      </c>
      <c r="B53" s="7" t="s">
        <v>54</v>
      </c>
      <c r="C53" s="9">
        <v>26000</v>
      </c>
      <c r="D53" s="9">
        <v>26000</v>
      </c>
      <c r="E53" s="10">
        <v>0</v>
      </c>
      <c r="F53" s="10">
        <v>0</v>
      </c>
      <c r="G53" s="10">
        <v>0</v>
      </c>
      <c r="H53" s="10">
        <v>0</v>
      </c>
      <c r="I53" s="13">
        <f t="shared" si="0"/>
        <v>26000</v>
      </c>
      <c r="J53" s="9"/>
      <c r="K53" s="9"/>
      <c r="L53" s="9"/>
    </row>
    <row r="54" spans="1:12" ht="15">
      <c r="A54" s="6">
        <v>42</v>
      </c>
      <c r="B54" s="7" t="s">
        <v>55</v>
      </c>
      <c r="C54" s="9">
        <v>26000</v>
      </c>
      <c r="D54" s="9">
        <v>26000</v>
      </c>
      <c r="E54" s="10">
        <v>0</v>
      </c>
      <c r="F54" s="10">
        <v>0</v>
      </c>
      <c r="G54" s="10">
        <v>0</v>
      </c>
      <c r="H54" s="10">
        <v>0</v>
      </c>
      <c r="I54" s="13">
        <f t="shared" si="0"/>
        <v>26000</v>
      </c>
      <c r="J54" s="9"/>
      <c r="K54" s="9"/>
      <c r="L54" s="9"/>
    </row>
    <row r="55" spans="1:12" ht="15">
      <c r="A55" s="6">
        <v>43</v>
      </c>
      <c r="B55" s="7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f t="shared" si="0"/>
        <v>0</v>
      </c>
      <c r="J55" s="9"/>
      <c r="K55" s="9"/>
      <c r="L55" s="9"/>
    </row>
    <row r="56" spans="1:12" ht="15">
      <c r="A56" s="6">
        <v>44</v>
      </c>
      <c r="B56" s="7" t="s">
        <v>57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f t="shared" si="0"/>
        <v>0</v>
      </c>
      <c r="J56" s="9"/>
      <c r="K56" s="9"/>
      <c r="L56" s="9"/>
    </row>
    <row r="57" spans="1:12" ht="15">
      <c r="A57" s="6">
        <v>45</v>
      </c>
      <c r="B57" s="7" t="s">
        <v>58</v>
      </c>
      <c r="C57" s="9">
        <v>2554300</v>
      </c>
      <c r="D57" s="9">
        <v>2554300</v>
      </c>
      <c r="E57" s="9">
        <v>283645.11</v>
      </c>
      <c r="F57" s="9">
        <v>11.1</v>
      </c>
      <c r="G57" s="9">
        <v>2021500.82</v>
      </c>
      <c r="H57" s="9">
        <v>79.14</v>
      </c>
      <c r="I57" s="13">
        <f t="shared" si="0"/>
        <v>532799.1799999999</v>
      </c>
      <c r="J57" s="9"/>
      <c r="K57" s="9"/>
      <c r="L57" s="9"/>
    </row>
    <row r="58" spans="1:12" ht="21">
      <c r="A58" s="6">
        <v>46</v>
      </c>
      <c r="B58" s="7" t="s">
        <v>59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f t="shared" si="0"/>
        <v>0</v>
      </c>
      <c r="J58" s="9"/>
      <c r="K58" s="9"/>
      <c r="L58" s="9"/>
    </row>
    <row r="59" spans="1:12" ht="21">
      <c r="A59" s="6">
        <v>47</v>
      </c>
      <c r="B59" s="7" t="s">
        <v>60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f t="shared" si="0"/>
        <v>0</v>
      </c>
      <c r="J59" s="9"/>
      <c r="K59" s="9"/>
      <c r="L59" s="9"/>
    </row>
    <row r="60" spans="1:12" ht="15">
      <c r="A60" s="6">
        <v>48</v>
      </c>
      <c r="B60" s="7" t="s">
        <v>61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3">
        <f t="shared" si="0"/>
        <v>0</v>
      </c>
      <c r="J60" s="9"/>
      <c r="K60" s="9"/>
      <c r="L60" s="9"/>
    </row>
    <row r="61" spans="1:12" ht="15">
      <c r="A61" s="6">
        <v>49</v>
      </c>
      <c r="B61" s="7" t="s">
        <v>62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f t="shared" si="0"/>
        <v>0</v>
      </c>
      <c r="J61" s="9"/>
      <c r="K61" s="9"/>
      <c r="L61" s="9"/>
    </row>
    <row r="62" spans="1:12" ht="21">
      <c r="A62" s="6">
        <v>50</v>
      </c>
      <c r="B62" s="7" t="s">
        <v>63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3">
        <f t="shared" si="0"/>
        <v>0</v>
      </c>
      <c r="J62" s="9"/>
      <c r="K62" s="9"/>
      <c r="L62" s="9"/>
    </row>
    <row r="63" spans="1:12" ht="15">
      <c r="A63" s="6">
        <v>51</v>
      </c>
      <c r="B63" s="7" t="s">
        <v>64</v>
      </c>
      <c r="C63" s="9">
        <v>2554300</v>
      </c>
      <c r="D63" s="9">
        <v>2554300</v>
      </c>
      <c r="E63" s="9">
        <v>777495.74</v>
      </c>
      <c r="F63" s="9">
        <v>30.44</v>
      </c>
      <c r="G63" s="9">
        <v>2845178.28</v>
      </c>
      <c r="H63" s="9">
        <v>111.39</v>
      </c>
      <c r="I63" s="13">
        <f t="shared" si="0"/>
        <v>-290878.2799999998</v>
      </c>
      <c r="J63" s="9"/>
      <c r="K63" s="9"/>
      <c r="L63" s="9"/>
    </row>
    <row r="64" spans="1:12" ht="21">
      <c r="A64" s="6">
        <v>52</v>
      </c>
      <c r="B64" s="7" t="s">
        <v>65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3">
        <f t="shared" si="0"/>
        <v>0</v>
      </c>
      <c r="J64" s="9"/>
      <c r="K64" s="9"/>
      <c r="L64" s="9"/>
    </row>
    <row r="65" spans="1:12" ht="15">
      <c r="A65" s="6">
        <v>53</v>
      </c>
      <c r="B65" s="7" t="s">
        <v>66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f t="shared" si="0"/>
        <v>0</v>
      </c>
      <c r="J65" s="9"/>
      <c r="K65" s="9"/>
      <c r="L65" s="9"/>
    </row>
    <row r="66" spans="1:12" ht="15">
      <c r="A66" s="6">
        <v>54</v>
      </c>
      <c r="B66" s="7" t="s">
        <v>67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f t="shared" si="0"/>
        <v>0</v>
      </c>
      <c r="J66" s="9"/>
      <c r="K66" s="9"/>
      <c r="L66" s="9"/>
    </row>
    <row r="67" spans="1:12" ht="21">
      <c r="A67" s="6">
        <v>55</v>
      </c>
      <c r="B67" s="7" t="s">
        <v>68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f t="shared" si="0"/>
        <v>0</v>
      </c>
      <c r="J67" s="9"/>
      <c r="K67" s="9"/>
      <c r="L67" s="9"/>
    </row>
    <row r="68" spans="1:12" ht="15">
      <c r="A68" s="6">
        <v>56</v>
      </c>
      <c r="B68" s="7" t="s">
        <v>69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f t="shared" si="0"/>
        <v>0</v>
      </c>
      <c r="J68" s="9"/>
      <c r="K68" s="9"/>
      <c r="L68" s="9"/>
    </row>
    <row r="69" spans="1:12" ht="15">
      <c r="A69" s="4">
        <v>57</v>
      </c>
      <c r="B69" s="5" t="s">
        <v>70</v>
      </c>
      <c r="C69" s="12">
        <v>10849150</v>
      </c>
      <c r="D69" s="12">
        <v>10849150</v>
      </c>
      <c r="E69" s="12">
        <v>2407574.55</v>
      </c>
      <c r="F69" s="12">
        <v>22.19</v>
      </c>
      <c r="G69" s="12">
        <v>3986740.12</v>
      </c>
      <c r="H69" s="12">
        <v>36.75</v>
      </c>
      <c r="I69" s="13">
        <f t="shared" si="0"/>
        <v>6862409.88</v>
      </c>
      <c r="J69" s="9"/>
      <c r="K69" s="9"/>
      <c r="L69" s="9"/>
    </row>
    <row r="70" spans="1:12" ht="15">
      <c r="A70" s="6">
        <v>58</v>
      </c>
      <c r="B70" s="7" t="s">
        <v>16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f t="shared" si="0"/>
        <v>0</v>
      </c>
      <c r="J70" s="9"/>
      <c r="K70" s="9"/>
      <c r="L70" s="9"/>
    </row>
    <row r="71" spans="1:12" ht="15">
      <c r="A71" s="6">
        <v>59</v>
      </c>
      <c r="B71" s="7" t="s">
        <v>17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3">
        <f t="shared" si="0"/>
        <v>0</v>
      </c>
      <c r="J71" s="9"/>
      <c r="K71" s="9"/>
      <c r="L71" s="9"/>
    </row>
    <row r="72" spans="1:12" ht="15">
      <c r="A72" s="6">
        <v>60</v>
      </c>
      <c r="B72" s="7" t="s">
        <v>18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3">
        <f t="shared" si="0"/>
        <v>0</v>
      </c>
      <c r="J72" s="9"/>
      <c r="K72" s="9"/>
      <c r="L72" s="9"/>
    </row>
    <row r="73" spans="1:12" ht="15">
      <c r="A73" s="6">
        <v>61</v>
      </c>
      <c r="B73" s="7" t="s">
        <v>19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3">
        <f t="shared" si="0"/>
        <v>0</v>
      </c>
      <c r="J73" s="9"/>
      <c r="K73" s="9"/>
      <c r="L73" s="9"/>
    </row>
    <row r="74" spans="1:12" ht="15">
      <c r="A74" s="6">
        <v>62</v>
      </c>
      <c r="B74" s="7" t="s">
        <v>20</v>
      </c>
      <c r="C74" s="9">
        <v>10042500</v>
      </c>
      <c r="D74" s="9">
        <v>10042500</v>
      </c>
      <c r="E74" s="9">
        <v>2264607.71</v>
      </c>
      <c r="F74" s="9">
        <v>22.55</v>
      </c>
      <c r="G74" s="9">
        <v>3751104.24</v>
      </c>
      <c r="H74" s="9">
        <v>37.35</v>
      </c>
      <c r="I74" s="13">
        <f t="shared" si="0"/>
        <v>6291395.76</v>
      </c>
      <c r="J74" s="9"/>
      <c r="K74" s="9"/>
      <c r="L74" s="9"/>
    </row>
    <row r="75" spans="1:12" ht="15">
      <c r="A75" s="6">
        <v>63</v>
      </c>
      <c r="B75" s="7" t="s">
        <v>21</v>
      </c>
      <c r="C75" s="9">
        <v>10042500</v>
      </c>
      <c r="D75" s="9">
        <v>10042500</v>
      </c>
      <c r="E75" s="9">
        <v>2264607.71</v>
      </c>
      <c r="F75" s="9">
        <v>22.55</v>
      </c>
      <c r="G75" s="9">
        <v>3751104.24</v>
      </c>
      <c r="H75" s="9">
        <v>37.35</v>
      </c>
      <c r="I75" s="13">
        <f t="shared" si="0"/>
        <v>6291395.76</v>
      </c>
      <c r="J75" s="9"/>
      <c r="K75" s="9"/>
      <c r="L75" s="9"/>
    </row>
    <row r="76" spans="1:12" ht="15">
      <c r="A76" s="6">
        <v>64</v>
      </c>
      <c r="B76" s="7" t="s">
        <v>22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3">
        <f t="shared" si="0"/>
        <v>0</v>
      </c>
      <c r="J76" s="9"/>
      <c r="K76" s="9"/>
      <c r="L76" s="9"/>
    </row>
    <row r="77" spans="1:12" ht="15">
      <c r="A77" s="6">
        <v>65</v>
      </c>
      <c r="B77" s="7" t="s">
        <v>23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3">
        <f t="shared" si="0"/>
        <v>0</v>
      </c>
      <c r="J77" s="9"/>
      <c r="K77" s="9"/>
      <c r="L77" s="9"/>
    </row>
    <row r="78" spans="1:12" ht="15">
      <c r="A78" s="6">
        <v>66</v>
      </c>
      <c r="B78" s="7" t="s">
        <v>24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3">
        <f aca="true" t="shared" si="1" ref="I78:I120">D78-G78</f>
        <v>0</v>
      </c>
      <c r="J78" s="9"/>
      <c r="K78" s="9"/>
      <c r="L78" s="9"/>
    </row>
    <row r="79" spans="1:12" ht="15">
      <c r="A79" s="6">
        <v>67</v>
      </c>
      <c r="B79" s="7" t="s">
        <v>25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3">
        <f t="shared" si="1"/>
        <v>0</v>
      </c>
      <c r="J79" s="9"/>
      <c r="K79" s="9"/>
      <c r="L79" s="9"/>
    </row>
    <row r="80" spans="1:12" ht="15">
      <c r="A80" s="6">
        <v>68</v>
      </c>
      <c r="B80" s="7" t="s">
        <v>26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3">
        <f t="shared" si="1"/>
        <v>0</v>
      </c>
      <c r="J80" s="9"/>
      <c r="K80" s="9"/>
      <c r="L80" s="9"/>
    </row>
    <row r="81" spans="1:12" ht="15">
      <c r="A81" s="6">
        <v>69</v>
      </c>
      <c r="B81" s="7" t="s">
        <v>27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3">
        <f t="shared" si="1"/>
        <v>0</v>
      </c>
      <c r="J81" s="9"/>
      <c r="K81" s="9"/>
      <c r="L81" s="9"/>
    </row>
    <row r="82" spans="1:12" ht="15">
      <c r="A82" s="6">
        <v>70</v>
      </c>
      <c r="B82" s="7" t="s">
        <v>28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3">
        <f t="shared" si="1"/>
        <v>0</v>
      </c>
      <c r="J82" s="9"/>
      <c r="K82" s="9"/>
      <c r="L82" s="9"/>
    </row>
    <row r="83" spans="1:12" ht="15">
      <c r="A83" s="6">
        <v>71</v>
      </c>
      <c r="B83" s="7" t="s">
        <v>29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3">
        <f t="shared" si="1"/>
        <v>0</v>
      </c>
      <c r="J83" s="9"/>
      <c r="K83" s="9"/>
      <c r="L83" s="9"/>
    </row>
    <row r="84" spans="1:12" ht="15">
      <c r="A84" s="6">
        <v>72</v>
      </c>
      <c r="B84" s="7" t="s">
        <v>30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3">
        <f t="shared" si="1"/>
        <v>0</v>
      </c>
      <c r="J84" s="9"/>
      <c r="K84" s="9"/>
      <c r="L84" s="9"/>
    </row>
    <row r="85" spans="1:12" ht="15">
      <c r="A85" s="6">
        <v>73</v>
      </c>
      <c r="B85" s="7" t="s">
        <v>31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3">
        <f t="shared" si="1"/>
        <v>0</v>
      </c>
      <c r="J85" s="9"/>
      <c r="K85" s="9"/>
      <c r="L85" s="9"/>
    </row>
    <row r="86" spans="1:12" ht="15">
      <c r="A86" s="6">
        <v>74</v>
      </c>
      <c r="B86" s="7" t="s">
        <v>32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3">
        <f t="shared" si="1"/>
        <v>0</v>
      </c>
      <c r="J86" s="9"/>
      <c r="K86" s="9"/>
      <c r="L86" s="9"/>
    </row>
    <row r="87" spans="1:12" ht="15">
      <c r="A87" s="2"/>
      <c r="B87" s="2"/>
      <c r="C87" s="9"/>
      <c r="D87" s="9"/>
      <c r="E87" s="9"/>
      <c r="F87" s="9"/>
      <c r="G87" s="9"/>
      <c r="H87" s="9"/>
      <c r="I87" s="13"/>
      <c r="J87" s="9"/>
      <c r="K87" s="9"/>
      <c r="L87" s="9"/>
    </row>
    <row r="88" spans="1:12" ht="15">
      <c r="A88" s="3" t="s">
        <v>5</v>
      </c>
      <c r="B88" s="3" t="s">
        <v>6</v>
      </c>
      <c r="C88" s="10"/>
      <c r="D88" s="10"/>
      <c r="E88" s="10"/>
      <c r="F88" s="10"/>
      <c r="G88" s="10"/>
      <c r="H88" s="10"/>
      <c r="I88" s="13"/>
      <c r="J88" s="9"/>
      <c r="K88" s="9"/>
      <c r="L88" s="9"/>
    </row>
    <row r="89" spans="1:12" ht="15">
      <c r="A89" s="6">
        <v>75</v>
      </c>
      <c r="B89" s="7" t="s">
        <v>33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3">
        <f t="shared" si="1"/>
        <v>0</v>
      </c>
      <c r="J89" s="9"/>
      <c r="K89" s="9"/>
      <c r="L89" s="9"/>
    </row>
    <row r="90" spans="1:12" ht="15">
      <c r="A90" s="6">
        <v>76</v>
      </c>
      <c r="B90" s="7" t="s">
        <v>34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3">
        <f t="shared" si="1"/>
        <v>0</v>
      </c>
      <c r="J90" s="9"/>
      <c r="K90" s="9"/>
      <c r="L90" s="9"/>
    </row>
    <row r="91" spans="1:12" ht="15">
      <c r="A91" s="6">
        <v>77</v>
      </c>
      <c r="B91" s="7" t="s">
        <v>35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3">
        <f t="shared" si="1"/>
        <v>0</v>
      </c>
      <c r="J91" s="9"/>
      <c r="K91" s="9"/>
      <c r="L91" s="9"/>
    </row>
    <row r="92" spans="1:12" ht="15">
      <c r="A92" s="6">
        <v>78</v>
      </c>
      <c r="B92" s="7" t="s">
        <v>36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3">
        <f t="shared" si="1"/>
        <v>0</v>
      </c>
      <c r="J92" s="9"/>
      <c r="K92" s="9"/>
      <c r="L92" s="9"/>
    </row>
    <row r="93" spans="1:12" ht="15">
      <c r="A93" s="6">
        <v>79</v>
      </c>
      <c r="B93" s="7" t="s">
        <v>37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3">
        <f t="shared" si="1"/>
        <v>0</v>
      </c>
      <c r="J93" s="9"/>
      <c r="K93" s="9"/>
      <c r="L93" s="9"/>
    </row>
    <row r="94" spans="1:12" ht="15">
      <c r="A94" s="6">
        <v>80</v>
      </c>
      <c r="B94" s="7" t="s">
        <v>38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3">
        <f t="shared" si="1"/>
        <v>0</v>
      </c>
      <c r="J94" s="9"/>
      <c r="K94" s="9"/>
      <c r="L94" s="9"/>
    </row>
    <row r="95" spans="1:12" ht="15">
      <c r="A95" s="6">
        <v>81</v>
      </c>
      <c r="B95" s="7" t="s">
        <v>45</v>
      </c>
      <c r="C95" s="9">
        <v>806650</v>
      </c>
      <c r="D95" s="9">
        <v>806650</v>
      </c>
      <c r="E95" s="9">
        <v>142966.84</v>
      </c>
      <c r="F95" s="9">
        <v>17.72</v>
      </c>
      <c r="G95" s="9">
        <v>235635.88</v>
      </c>
      <c r="H95" s="9">
        <v>29.21</v>
      </c>
      <c r="I95" s="13">
        <f t="shared" si="1"/>
        <v>571014.12</v>
      </c>
      <c r="J95" s="9"/>
      <c r="K95" s="9"/>
      <c r="L95" s="9"/>
    </row>
    <row r="96" spans="1:12" ht="15">
      <c r="A96" s="6">
        <v>82</v>
      </c>
      <c r="B96" s="7" t="s">
        <v>46</v>
      </c>
      <c r="C96" s="9">
        <v>130000</v>
      </c>
      <c r="D96" s="9">
        <v>130000</v>
      </c>
      <c r="E96" s="10">
        <v>0</v>
      </c>
      <c r="F96" s="10">
        <v>0</v>
      </c>
      <c r="G96" s="10">
        <v>0</v>
      </c>
      <c r="H96" s="10">
        <v>0</v>
      </c>
      <c r="I96" s="13">
        <f t="shared" si="1"/>
        <v>130000</v>
      </c>
      <c r="J96" s="9"/>
      <c r="K96" s="9"/>
      <c r="L96" s="9"/>
    </row>
    <row r="97" spans="1:12" ht="15">
      <c r="A97" s="6">
        <v>83</v>
      </c>
      <c r="B97" s="7" t="s">
        <v>47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3">
        <f t="shared" si="1"/>
        <v>0</v>
      </c>
      <c r="J97" s="9"/>
      <c r="K97" s="9"/>
      <c r="L97" s="9"/>
    </row>
    <row r="98" spans="1:12" ht="15">
      <c r="A98" s="6">
        <v>84</v>
      </c>
      <c r="B98" s="7" t="s">
        <v>48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3">
        <f t="shared" si="1"/>
        <v>0</v>
      </c>
      <c r="J98" s="9"/>
      <c r="K98" s="9"/>
      <c r="L98" s="9"/>
    </row>
    <row r="99" spans="1:12" ht="15">
      <c r="A99" s="6">
        <v>85</v>
      </c>
      <c r="B99" s="7" t="s">
        <v>49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3">
        <f t="shared" si="1"/>
        <v>0</v>
      </c>
      <c r="J99" s="9"/>
      <c r="K99" s="9"/>
      <c r="L99" s="9"/>
    </row>
    <row r="100" spans="1:12" ht="15">
      <c r="A100" s="4">
        <v>86</v>
      </c>
      <c r="B100" s="5" t="s">
        <v>50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3">
        <f t="shared" si="1"/>
        <v>0</v>
      </c>
      <c r="J100" s="9"/>
      <c r="K100" s="9"/>
      <c r="L100" s="9"/>
    </row>
    <row r="101" spans="1:12" ht="15">
      <c r="A101" s="6">
        <v>87</v>
      </c>
      <c r="B101" s="7" t="s">
        <v>51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3">
        <f t="shared" si="1"/>
        <v>0</v>
      </c>
      <c r="J101" s="9"/>
      <c r="K101" s="9"/>
      <c r="L101" s="9"/>
    </row>
    <row r="102" spans="1:12" ht="15">
      <c r="A102" s="6">
        <v>88</v>
      </c>
      <c r="B102" s="7" t="s">
        <v>52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3">
        <f t="shared" si="1"/>
        <v>0</v>
      </c>
      <c r="J102" s="9"/>
      <c r="K102" s="9"/>
      <c r="L102" s="9"/>
    </row>
    <row r="103" spans="1:12" ht="15">
      <c r="A103" s="6">
        <v>89</v>
      </c>
      <c r="B103" s="7" t="s">
        <v>53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3">
        <f t="shared" si="1"/>
        <v>0</v>
      </c>
      <c r="J103" s="9"/>
      <c r="K103" s="9"/>
      <c r="L103" s="9"/>
    </row>
    <row r="104" spans="1:12" ht="15">
      <c r="A104" s="6">
        <v>90</v>
      </c>
      <c r="B104" s="7" t="s">
        <v>54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3">
        <f t="shared" si="1"/>
        <v>0</v>
      </c>
      <c r="J104" s="9"/>
      <c r="K104" s="9"/>
      <c r="L104" s="9"/>
    </row>
    <row r="105" spans="1:12" ht="15">
      <c r="A105" s="6">
        <v>91</v>
      </c>
      <c r="B105" s="7" t="s">
        <v>55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3">
        <f t="shared" si="1"/>
        <v>0</v>
      </c>
      <c r="J105" s="9"/>
      <c r="K105" s="9"/>
      <c r="L105" s="9"/>
    </row>
    <row r="106" spans="1:12" ht="15">
      <c r="A106" s="6">
        <v>92</v>
      </c>
      <c r="B106" s="7" t="s">
        <v>56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3">
        <f t="shared" si="1"/>
        <v>0</v>
      </c>
      <c r="J106" s="9"/>
      <c r="K106" s="9"/>
      <c r="L106" s="9"/>
    </row>
    <row r="107" spans="1:12" ht="15">
      <c r="A107" s="6">
        <v>93</v>
      </c>
      <c r="B107" s="7" t="s">
        <v>57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3">
        <f t="shared" si="1"/>
        <v>0</v>
      </c>
      <c r="J107" s="9"/>
      <c r="K107" s="9"/>
      <c r="L107" s="9"/>
    </row>
    <row r="108" spans="1:12" ht="15">
      <c r="A108" s="6">
        <v>94</v>
      </c>
      <c r="B108" s="7" t="s">
        <v>58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3">
        <f t="shared" si="1"/>
        <v>0</v>
      </c>
      <c r="J108" s="9"/>
      <c r="K108" s="9"/>
      <c r="L108" s="9"/>
    </row>
    <row r="109" spans="1:12" ht="15">
      <c r="A109" s="6">
        <v>95</v>
      </c>
      <c r="B109" s="7" t="s">
        <v>66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3">
        <f t="shared" si="1"/>
        <v>0</v>
      </c>
      <c r="J109" s="9"/>
      <c r="K109" s="9"/>
      <c r="L109" s="9"/>
    </row>
    <row r="110" spans="1:12" ht="15">
      <c r="A110" s="4">
        <v>96</v>
      </c>
      <c r="B110" s="5" t="s">
        <v>71</v>
      </c>
      <c r="C110" s="12">
        <v>230006608</v>
      </c>
      <c r="D110" s="12">
        <v>230006608</v>
      </c>
      <c r="E110" s="12">
        <v>46909172.49</v>
      </c>
      <c r="F110" s="12">
        <v>20.39</v>
      </c>
      <c r="G110" s="12">
        <v>89214611</v>
      </c>
      <c r="H110" s="12">
        <v>38.79</v>
      </c>
      <c r="I110" s="13">
        <f t="shared" si="1"/>
        <v>140791997</v>
      </c>
      <c r="J110" s="9"/>
      <c r="K110" s="9"/>
      <c r="L110" s="9"/>
    </row>
    <row r="111" spans="1:12" ht="21">
      <c r="A111" s="4">
        <v>97</v>
      </c>
      <c r="B111" s="5" t="s">
        <v>72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3">
        <f t="shared" si="1"/>
        <v>0</v>
      </c>
      <c r="J111" s="9"/>
      <c r="K111" s="9"/>
      <c r="L111" s="9"/>
    </row>
    <row r="112" spans="1:12" ht="15">
      <c r="A112" s="6">
        <v>98</v>
      </c>
      <c r="B112" s="7" t="s">
        <v>73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3">
        <f t="shared" si="1"/>
        <v>0</v>
      </c>
      <c r="J112" s="9"/>
      <c r="K112" s="9"/>
      <c r="L112" s="9"/>
    </row>
    <row r="113" spans="1:12" ht="15">
      <c r="A113" s="6">
        <v>99</v>
      </c>
      <c r="B113" s="7" t="s">
        <v>74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3">
        <f t="shared" si="1"/>
        <v>0</v>
      </c>
      <c r="J113" s="9"/>
      <c r="K113" s="9"/>
      <c r="L113" s="9"/>
    </row>
    <row r="114" spans="1:12" ht="15">
      <c r="A114" s="6">
        <v>100</v>
      </c>
      <c r="B114" s="7" t="s">
        <v>75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3">
        <f t="shared" si="1"/>
        <v>0</v>
      </c>
      <c r="J114" s="9"/>
      <c r="K114" s="9"/>
      <c r="L114" s="9"/>
    </row>
    <row r="115" spans="1:12" ht="15">
      <c r="A115" s="6">
        <v>101</v>
      </c>
      <c r="B115" s="7" t="s">
        <v>76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3">
        <f t="shared" si="1"/>
        <v>0</v>
      </c>
      <c r="J115" s="9"/>
      <c r="K115" s="9"/>
      <c r="L115" s="9"/>
    </row>
    <row r="116" spans="1:12" ht="15">
      <c r="A116" s="6">
        <v>102</v>
      </c>
      <c r="B116" s="7" t="s">
        <v>77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3">
        <f t="shared" si="1"/>
        <v>0</v>
      </c>
      <c r="J116" s="9"/>
      <c r="K116" s="9"/>
      <c r="L116" s="9"/>
    </row>
    <row r="117" spans="1:12" ht="15">
      <c r="A117" s="6">
        <v>103</v>
      </c>
      <c r="B117" s="7" t="s">
        <v>78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3">
        <f t="shared" si="1"/>
        <v>0</v>
      </c>
      <c r="J117" s="9"/>
      <c r="K117" s="9"/>
      <c r="L117" s="9"/>
    </row>
    <row r="118" spans="1:12" ht="21">
      <c r="A118" s="4">
        <v>104</v>
      </c>
      <c r="B118" s="5" t="s">
        <v>79</v>
      </c>
      <c r="C118" s="12">
        <v>230006608</v>
      </c>
      <c r="D118" s="12">
        <v>230006608</v>
      </c>
      <c r="E118" s="12">
        <v>46909172.49</v>
      </c>
      <c r="F118" s="12">
        <v>20.39</v>
      </c>
      <c r="G118" s="12">
        <v>89214611</v>
      </c>
      <c r="H118" s="12">
        <v>38.79</v>
      </c>
      <c r="I118" s="13">
        <f t="shared" si="1"/>
        <v>140791997</v>
      </c>
      <c r="J118" s="9"/>
      <c r="K118" s="9"/>
      <c r="L118" s="9"/>
    </row>
    <row r="119" spans="1:12" ht="15">
      <c r="A119" s="4">
        <v>105</v>
      </c>
      <c r="B119" s="5" t="s">
        <v>80</v>
      </c>
      <c r="C119" s="10"/>
      <c r="D119" s="10"/>
      <c r="E119" s="13">
        <v>0</v>
      </c>
      <c r="F119" s="10"/>
      <c r="G119" s="13">
        <v>0</v>
      </c>
      <c r="H119" s="10"/>
      <c r="I119" s="13">
        <f t="shared" si="1"/>
        <v>0</v>
      </c>
      <c r="J119" s="9"/>
      <c r="K119" s="9"/>
      <c r="L119" s="9"/>
    </row>
    <row r="120" spans="1:12" ht="15">
      <c r="A120" s="4">
        <v>106</v>
      </c>
      <c r="B120" s="5" t="s">
        <v>81</v>
      </c>
      <c r="C120" s="12">
        <v>230006608</v>
      </c>
      <c r="D120" s="12">
        <v>230006608</v>
      </c>
      <c r="E120" s="12">
        <v>46909172.49</v>
      </c>
      <c r="F120" s="12">
        <v>20.39</v>
      </c>
      <c r="G120" s="12">
        <v>89214611</v>
      </c>
      <c r="H120" s="12">
        <v>38.79</v>
      </c>
      <c r="I120" s="13">
        <f t="shared" si="1"/>
        <v>140791997</v>
      </c>
      <c r="J120" s="9"/>
      <c r="K120" s="9"/>
      <c r="L120" s="9"/>
    </row>
    <row r="121" spans="1:12" ht="15">
      <c r="A121" s="2"/>
      <c r="B121" s="2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2"/>
      <c r="B122" s="2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21">
      <c r="A123" s="6">
        <v>107</v>
      </c>
      <c r="B123" s="7" t="s">
        <v>82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9"/>
      <c r="K123" s="9"/>
      <c r="L123" s="9"/>
    </row>
    <row r="124" spans="1:12" ht="15">
      <c r="A124" s="6">
        <v>108</v>
      </c>
      <c r="B124" s="7" t="s">
        <v>83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9"/>
      <c r="K124" s="9"/>
      <c r="L124" s="9"/>
    </row>
    <row r="125" spans="1:12" ht="15">
      <c r="A125" s="6">
        <v>109</v>
      </c>
      <c r="B125" s="7" t="s">
        <v>84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9"/>
      <c r="K125" s="9"/>
      <c r="L125" s="9"/>
    </row>
    <row r="126" spans="1:12" ht="15">
      <c r="A126" s="6"/>
      <c r="B126" s="7"/>
      <c r="C126" s="10"/>
      <c r="D126" s="10"/>
      <c r="E126" s="10"/>
      <c r="F126" s="10"/>
      <c r="G126" s="10"/>
      <c r="H126" s="10"/>
      <c r="I126" s="10"/>
      <c r="J126" s="9"/>
      <c r="K126" s="9"/>
      <c r="L126" s="9"/>
    </row>
    <row r="127" spans="1:12" ht="15">
      <c r="A127" s="2"/>
      <c r="B127" s="2"/>
      <c r="C127" s="12"/>
      <c r="D127" s="12"/>
      <c r="E127" s="12"/>
      <c r="F127" s="108" t="s">
        <v>85</v>
      </c>
      <c r="G127" s="108"/>
      <c r="H127" s="108" t="s">
        <v>86</v>
      </c>
      <c r="I127" s="108"/>
      <c r="J127" s="12"/>
      <c r="K127" s="12"/>
      <c r="L127" s="9"/>
    </row>
    <row r="128" spans="1:12" ht="22.5">
      <c r="A128" s="3" t="s">
        <v>5</v>
      </c>
      <c r="B128" s="3" t="s">
        <v>87</v>
      </c>
      <c r="C128" s="14" t="s">
        <v>88</v>
      </c>
      <c r="D128" s="14" t="s">
        <v>89</v>
      </c>
      <c r="E128" s="14" t="s">
        <v>90</v>
      </c>
      <c r="F128" s="14" t="s">
        <v>91</v>
      </c>
      <c r="G128" s="14" t="s">
        <v>92</v>
      </c>
      <c r="H128" s="14" t="s">
        <v>91</v>
      </c>
      <c r="I128" s="14" t="s">
        <v>93</v>
      </c>
      <c r="J128" s="14" t="s">
        <v>94</v>
      </c>
      <c r="K128" s="14" t="s">
        <v>95</v>
      </c>
      <c r="L128" s="9"/>
    </row>
    <row r="129" spans="1:12" ht="15">
      <c r="A129" s="6">
        <v>79</v>
      </c>
      <c r="B129" s="7" t="s">
        <v>96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9"/>
      <c r="K129" s="9"/>
      <c r="L129" s="9"/>
    </row>
    <row r="130" spans="1:12" ht="21">
      <c r="A130" s="4">
        <v>110</v>
      </c>
      <c r="B130" s="5" t="s">
        <v>97</v>
      </c>
      <c r="C130" s="12">
        <v>219819053</v>
      </c>
      <c r="D130" s="12">
        <v>10161773.37</v>
      </c>
      <c r="E130" s="13">
        <f>C130+D130</f>
        <v>229980826.37</v>
      </c>
      <c r="F130" s="12">
        <v>37515818.53</v>
      </c>
      <c r="G130" s="12">
        <v>82022763.4</v>
      </c>
      <c r="H130" s="12">
        <v>35451734.49</v>
      </c>
      <c r="I130" s="12">
        <v>60054870.85</v>
      </c>
      <c r="J130" s="12">
        <v>26.11</v>
      </c>
      <c r="K130" s="13">
        <f>E130-I130</f>
        <v>169925955.52</v>
      </c>
      <c r="L130" s="9"/>
    </row>
    <row r="131" spans="1:12" ht="15">
      <c r="A131" s="4">
        <v>111</v>
      </c>
      <c r="B131" s="5" t="s">
        <v>98</v>
      </c>
      <c r="C131" s="12">
        <v>187151098</v>
      </c>
      <c r="D131" s="12">
        <v>1617269.4</v>
      </c>
      <c r="E131" s="13">
        <f aca="true" t="shared" si="2" ref="E131:E158">C131+D131</f>
        <v>188768367.4</v>
      </c>
      <c r="F131" s="12">
        <v>35750907.12</v>
      </c>
      <c r="G131" s="12">
        <v>72452952.32</v>
      </c>
      <c r="H131" s="12">
        <v>33945607.09</v>
      </c>
      <c r="I131" s="12">
        <v>56649737.77</v>
      </c>
      <c r="J131" s="12">
        <v>30.03</v>
      </c>
      <c r="K131" s="13">
        <f aca="true" t="shared" si="3" ref="K131:K159">E131-I131</f>
        <v>132118629.63</v>
      </c>
      <c r="L131" s="9"/>
    </row>
    <row r="132" spans="1:12" ht="15">
      <c r="A132" s="6">
        <v>112</v>
      </c>
      <c r="B132" s="7" t="s">
        <v>99</v>
      </c>
      <c r="C132" s="9">
        <v>108180177</v>
      </c>
      <c r="D132" s="9">
        <v>23708.21</v>
      </c>
      <c r="E132" s="13">
        <f t="shared" si="2"/>
        <v>108203885.21</v>
      </c>
      <c r="F132" s="9">
        <v>15197947.59</v>
      </c>
      <c r="G132" s="9">
        <v>29700795.05</v>
      </c>
      <c r="H132" s="9">
        <v>15190259.95</v>
      </c>
      <c r="I132" s="9">
        <v>29628418.47</v>
      </c>
      <c r="J132" s="9">
        <v>27.41</v>
      </c>
      <c r="K132" s="13">
        <f t="shared" si="3"/>
        <v>78575466.74</v>
      </c>
      <c r="L132" s="9"/>
    </row>
    <row r="133" spans="1:12" ht="15">
      <c r="A133" s="6">
        <v>113</v>
      </c>
      <c r="B133" s="7" t="s">
        <v>100</v>
      </c>
      <c r="C133" s="9">
        <v>1540000</v>
      </c>
      <c r="D133" s="10">
        <v>0</v>
      </c>
      <c r="E133" s="13">
        <f t="shared" si="2"/>
        <v>1540000</v>
      </c>
      <c r="F133" s="9">
        <v>217362.71</v>
      </c>
      <c r="G133" s="9">
        <v>466012.3</v>
      </c>
      <c r="H133" s="9">
        <v>217362.71</v>
      </c>
      <c r="I133" s="9">
        <v>466012.3</v>
      </c>
      <c r="J133" s="9">
        <v>30.26</v>
      </c>
      <c r="K133" s="13">
        <f t="shared" si="3"/>
        <v>1073987.7</v>
      </c>
      <c r="L133" s="9"/>
    </row>
    <row r="134" spans="1:12" ht="15">
      <c r="A134" s="6">
        <v>114</v>
      </c>
      <c r="B134" s="7" t="s">
        <v>101</v>
      </c>
      <c r="C134" s="9">
        <v>77430921</v>
      </c>
      <c r="D134" s="9">
        <v>1593561.19</v>
      </c>
      <c r="E134" s="13">
        <f t="shared" si="2"/>
        <v>79024482.19</v>
      </c>
      <c r="F134" s="9">
        <v>20335596.82</v>
      </c>
      <c r="G134" s="9">
        <v>42286144.97</v>
      </c>
      <c r="H134" s="9">
        <v>18537984.43</v>
      </c>
      <c r="I134" s="9">
        <v>26555307</v>
      </c>
      <c r="J134" s="9">
        <v>33.6</v>
      </c>
      <c r="K134" s="13">
        <f t="shared" si="3"/>
        <v>52469175.19</v>
      </c>
      <c r="L134" s="9"/>
    </row>
    <row r="135" spans="1:12" ht="15">
      <c r="A135" s="4">
        <v>115</v>
      </c>
      <c r="B135" s="5" t="s">
        <v>102</v>
      </c>
      <c r="C135" s="12">
        <v>15298955</v>
      </c>
      <c r="D135" s="12">
        <v>8544503.97</v>
      </c>
      <c r="E135" s="13">
        <f t="shared" si="2"/>
        <v>23843458.97</v>
      </c>
      <c r="F135" s="12">
        <v>1764911.41</v>
      </c>
      <c r="G135" s="12">
        <v>9569811.08</v>
      </c>
      <c r="H135" s="12">
        <v>1506127.4</v>
      </c>
      <c r="I135" s="12">
        <v>3405133.08</v>
      </c>
      <c r="J135" s="12">
        <v>14.28</v>
      </c>
      <c r="K135" s="13">
        <f t="shared" si="3"/>
        <v>20438325.89</v>
      </c>
      <c r="L135" s="9"/>
    </row>
    <row r="136" spans="1:12" ht="15">
      <c r="A136" s="6">
        <v>116</v>
      </c>
      <c r="B136" s="7" t="s">
        <v>96</v>
      </c>
      <c r="C136" s="9">
        <v>13498955</v>
      </c>
      <c r="D136" s="9">
        <v>8544503.97</v>
      </c>
      <c r="E136" s="13">
        <f t="shared" si="2"/>
        <v>22043458.97</v>
      </c>
      <c r="F136" s="9">
        <v>1359408.35</v>
      </c>
      <c r="G136" s="9">
        <v>8821805.34</v>
      </c>
      <c r="H136" s="9">
        <v>1100624.34</v>
      </c>
      <c r="I136" s="9">
        <v>2657127.34</v>
      </c>
      <c r="J136" s="9">
        <v>12.05</v>
      </c>
      <c r="K136" s="13">
        <f t="shared" si="3"/>
        <v>19386331.63</v>
      </c>
      <c r="L136" s="9"/>
    </row>
    <row r="137" spans="1:12" ht="15">
      <c r="A137" s="6">
        <v>117</v>
      </c>
      <c r="B137" s="7" t="s">
        <v>103</v>
      </c>
      <c r="C137" s="10">
        <v>0</v>
      </c>
      <c r="D137" s="10">
        <v>0</v>
      </c>
      <c r="E137" s="13">
        <f t="shared" si="2"/>
        <v>0</v>
      </c>
      <c r="F137" s="10">
        <v>0</v>
      </c>
      <c r="G137" s="10">
        <v>0</v>
      </c>
      <c r="H137" s="10">
        <v>0</v>
      </c>
      <c r="I137" s="10">
        <v>0</v>
      </c>
      <c r="J137" s="9"/>
      <c r="K137" s="13">
        <f t="shared" si="3"/>
        <v>0</v>
      </c>
      <c r="L137" s="9"/>
    </row>
    <row r="138" spans="1:12" ht="15">
      <c r="A138" s="6">
        <v>118</v>
      </c>
      <c r="B138" s="7" t="s">
        <v>104</v>
      </c>
      <c r="C138" s="9">
        <v>1800000</v>
      </c>
      <c r="D138" s="10">
        <v>0</v>
      </c>
      <c r="E138" s="13">
        <f t="shared" si="2"/>
        <v>1800000</v>
      </c>
      <c r="F138" s="9">
        <v>405503.06</v>
      </c>
      <c r="G138" s="9">
        <v>748005.74</v>
      </c>
      <c r="H138" s="9">
        <v>405503.06</v>
      </c>
      <c r="I138" s="9">
        <v>748005.74</v>
      </c>
      <c r="J138" s="9">
        <v>41.56</v>
      </c>
      <c r="K138" s="13">
        <f t="shared" si="3"/>
        <v>1051994.26</v>
      </c>
      <c r="L138" s="9"/>
    </row>
    <row r="139" spans="1:12" ht="15">
      <c r="A139" s="4">
        <v>119</v>
      </c>
      <c r="B139" s="5" t="s">
        <v>105</v>
      </c>
      <c r="C139" s="12">
        <v>200000</v>
      </c>
      <c r="D139" s="13">
        <v>0</v>
      </c>
      <c r="E139" s="13">
        <f t="shared" si="2"/>
        <v>200000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f t="shared" si="3"/>
        <v>200000</v>
      </c>
      <c r="L139" s="9"/>
    </row>
    <row r="140" spans="1:12" ht="15">
      <c r="A140" s="4">
        <v>120</v>
      </c>
      <c r="B140" s="5" t="s">
        <v>106</v>
      </c>
      <c r="C140" s="12">
        <v>17269000</v>
      </c>
      <c r="D140" s="13">
        <v>0</v>
      </c>
      <c r="E140" s="13">
        <f t="shared" si="2"/>
        <v>17269000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f t="shared" si="3"/>
        <v>17269000</v>
      </c>
      <c r="L140" s="9"/>
    </row>
    <row r="141" spans="1:12" ht="15">
      <c r="A141" s="4">
        <v>121</v>
      </c>
      <c r="B141" s="5" t="s">
        <v>107</v>
      </c>
      <c r="C141" s="12">
        <v>10187555</v>
      </c>
      <c r="D141" s="13">
        <v>0</v>
      </c>
      <c r="E141" s="13">
        <f t="shared" si="2"/>
        <v>10187555</v>
      </c>
      <c r="F141" s="12">
        <v>1606481.67</v>
      </c>
      <c r="G141" s="12">
        <v>3180770.77</v>
      </c>
      <c r="H141" s="12">
        <v>1606481.67</v>
      </c>
      <c r="I141" s="12">
        <v>3176157.28</v>
      </c>
      <c r="J141" s="12">
        <v>31.18</v>
      </c>
      <c r="K141" s="13">
        <f t="shared" si="3"/>
        <v>7011397.720000001</v>
      </c>
      <c r="L141" s="9"/>
    </row>
    <row r="142" spans="1:12" ht="15">
      <c r="A142" s="4">
        <v>122</v>
      </c>
      <c r="B142" s="5" t="s">
        <v>98</v>
      </c>
      <c r="C142" s="12">
        <v>10187555</v>
      </c>
      <c r="D142" s="13">
        <v>0</v>
      </c>
      <c r="E142" s="13">
        <f t="shared" si="2"/>
        <v>10187555</v>
      </c>
      <c r="F142" s="12">
        <v>1606481.67</v>
      </c>
      <c r="G142" s="12">
        <v>3180770.77</v>
      </c>
      <c r="H142" s="12">
        <v>1606481.67</v>
      </c>
      <c r="I142" s="12">
        <v>3176157.28</v>
      </c>
      <c r="J142" s="12">
        <v>31.18</v>
      </c>
      <c r="K142" s="13">
        <f t="shared" si="3"/>
        <v>7011397.720000001</v>
      </c>
      <c r="L142" s="9"/>
    </row>
    <row r="143" spans="1:12" ht="15">
      <c r="A143" s="6">
        <v>123</v>
      </c>
      <c r="B143" s="7" t="s">
        <v>99</v>
      </c>
      <c r="C143" s="9">
        <v>10187555</v>
      </c>
      <c r="D143" s="10">
        <v>0</v>
      </c>
      <c r="E143" s="13">
        <f t="shared" si="2"/>
        <v>10187555</v>
      </c>
      <c r="F143" s="9">
        <v>1606481.67</v>
      </c>
      <c r="G143" s="9">
        <v>3180770.77</v>
      </c>
      <c r="H143" s="9">
        <v>1606481.67</v>
      </c>
      <c r="I143" s="9">
        <v>3176157.28</v>
      </c>
      <c r="J143" s="9">
        <v>31.18</v>
      </c>
      <c r="K143" s="13">
        <f t="shared" si="3"/>
        <v>7011397.720000001</v>
      </c>
      <c r="L143" s="9"/>
    </row>
    <row r="144" spans="1:12" ht="15">
      <c r="A144" s="6">
        <v>124</v>
      </c>
      <c r="B144" s="7" t="s">
        <v>100</v>
      </c>
      <c r="C144" s="10">
        <v>0</v>
      </c>
      <c r="D144" s="10">
        <v>0</v>
      </c>
      <c r="E144" s="13">
        <f t="shared" si="2"/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3">
        <f t="shared" si="3"/>
        <v>0</v>
      </c>
      <c r="L144" s="9"/>
    </row>
    <row r="145" spans="1:12" ht="15">
      <c r="A145" s="6">
        <v>125</v>
      </c>
      <c r="B145" s="7" t="s">
        <v>101</v>
      </c>
      <c r="C145" s="10">
        <v>0</v>
      </c>
      <c r="D145" s="10">
        <v>0</v>
      </c>
      <c r="E145" s="13">
        <f t="shared" si="2"/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3">
        <f t="shared" si="3"/>
        <v>0</v>
      </c>
      <c r="L145" s="9"/>
    </row>
    <row r="146" spans="1:12" ht="15">
      <c r="A146" s="4">
        <v>126</v>
      </c>
      <c r="B146" s="5" t="s">
        <v>102</v>
      </c>
      <c r="C146" s="13">
        <v>0</v>
      </c>
      <c r="D146" s="13">
        <v>0</v>
      </c>
      <c r="E146" s="13">
        <f t="shared" si="2"/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f t="shared" si="3"/>
        <v>0</v>
      </c>
      <c r="L146" s="9"/>
    </row>
    <row r="147" spans="1:12" ht="15">
      <c r="A147" s="6">
        <v>127</v>
      </c>
      <c r="B147" s="7" t="s">
        <v>103</v>
      </c>
      <c r="C147" s="10">
        <v>0</v>
      </c>
      <c r="D147" s="10">
        <v>0</v>
      </c>
      <c r="E147" s="13">
        <f t="shared" si="2"/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3">
        <f t="shared" si="3"/>
        <v>0</v>
      </c>
      <c r="L147" s="9"/>
    </row>
    <row r="148" spans="1:12" ht="15">
      <c r="A148" s="6">
        <v>128</v>
      </c>
      <c r="B148" s="7" t="s">
        <v>104</v>
      </c>
      <c r="C148" s="10">
        <v>0</v>
      </c>
      <c r="D148" s="10">
        <v>0</v>
      </c>
      <c r="E148" s="13">
        <f t="shared" si="2"/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3">
        <f t="shared" si="3"/>
        <v>0</v>
      </c>
      <c r="L148" s="9"/>
    </row>
    <row r="149" spans="1:12" ht="21">
      <c r="A149" s="4">
        <v>129</v>
      </c>
      <c r="B149" s="5" t="s">
        <v>108</v>
      </c>
      <c r="C149" s="13">
        <v>230006608</v>
      </c>
      <c r="D149" s="13">
        <v>10161773.37</v>
      </c>
      <c r="E149" s="13">
        <f t="shared" si="2"/>
        <v>240168381.37</v>
      </c>
      <c r="F149" s="13">
        <v>39122300.2</v>
      </c>
      <c r="G149" s="13">
        <v>85203534.17</v>
      </c>
      <c r="H149" s="13">
        <v>37058216.16</v>
      </c>
      <c r="I149" s="13">
        <v>63231028.13</v>
      </c>
      <c r="J149" s="13">
        <v>26.33</v>
      </c>
      <c r="K149" s="13">
        <f t="shared" si="3"/>
        <v>176937353.24</v>
      </c>
      <c r="L149" s="9"/>
    </row>
    <row r="150" spans="1:12" ht="21">
      <c r="A150" s="4">
        <v>130</v>
      </c>
      <c r="B150" s="5" t="s">
        <v>109</v>
      </c>
      <c r="C150" s="13">
        <v>0</v>
      </c>
      <c r="D150" s="13">
        <v>0</v>
      </c>
      <c r="E150" s="13">
        <f t="shared" si="2"/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f t="shared" si="3"/>
        <v>0</v>
      </c>
      <c r="L150" s="9"/>
    </row>
    <row r="151" spans="1:12" ht="15">
      <c r="A151" s="6">
        <v>131</v>
      </c>
      <c r="B151" s="7" t="s">
        <v>110</v>
      </c>
      <c r="C151" s="10">
        <v>0</v>
      </c>
      <c r="D151" s="10">
        <v>0</v>
      </c>
      <c r="E151" s="13">
        <f t="shared" si="2"/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3">
        <f t="shared" si="3"/>
        <v>0</v>
      </c>
      <c r="L151" s="9"/>
    </row>
    <row r="152" spans="1:12" ht="15">
      <c r="A152" s="6">
        <v>132</v>
      </c>
      <c r="B152" s="7" t="s">
        <v>111</v>
      </c>
      <c r="C152" s="10">
        <v>0</v>
      </c>
      <c r="D152" s="10">
        <v>0</v>
      </c>
      <c r="E152" s="13">
        <f t="shared" si="2"/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3">
        <f t="shared" si="3"/>
        <v>0</v>
      </c>
      <c r="L152" s="9"/>
    </row>
    <row r="153" spans="1:12" ht="15">
      <c r="A153" s="6">
        <v>133</v>
      </c>
      <c r="B153" s="7" t="s">
        <v>112</v>
      </c>
      <c r="C153" s="10">
        <v>0</v>
      </c>
      <c r="D153" s="10">
        <v>0</v>
      </c>
      <c r="E153" s="13">
        <f t="shared" si="2"/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3">
        <f t="shared" si="3"/>
        <v>0</v>
      </c>
      <c r="L153" s="9"/>
    </row>
    <row r="154" spans="1:12" ht="15">
      <c r="A154" s="6">
        <v>134</v>
      </c>
      <c r="B154" s="7" t="s">
        <v>113</v>
      </c>
      <c r="C154" s="10">
        <v>0</v>
      </c>
      <c r="D154" s="10">
        <v>0</v>
      </c>
      <c r="E154" s="13">
        <f t="shared" si="2"/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3">
        <f t="shared" si="3"/>
        <v>0</v>
      </c>
      <c r="L154" s="9"/>
    </row>
    <row r="155" spans="1:12" ht="15">
      <c r="A155" s="6">
        <v>135</v>
      </c>
      <c r="B155" s="7" t="s">
        <v>114</v>
      </c>
      <c r="C155" s="10">
        <v>0</v>
      </c>
      <c r="D155" s="10">
        <v>0</v>
      </c>
      <c r="E155" s="13">
        <f t="shared" si="2"/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3">
        <f t="shared" si="3"/>
        <v>0</v>
      </c>
      <c r="L155" s="9"/>
    </row>
    <row r="156" spans="1:12" ht="15">
      <c r="A156" s="6">
        <v>136</v>
      </c>
      <c r="B156" s="7" t="s">
        <v>115</v>
      </c>
      <c r="C156" s="10">
        <v>0</v>
      </c>
      <c r="D156" s="10">
        <v>0</v>
      </c>
      <c r="E156" s="13">
        <f t="shared" si="2"/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3">
        <f t="shared" si="3"/>
        <v>0</v>
      </c>
      <c r="L156" s="9"/>
    </row>
    <row r="157" spans="1:12" ht="21">
      <c r="A157" s="4">
        <v>137</v>
      </c>
      <c r="B157" s="5" t="s">
        <v>116</v>
      </c>
      <c r="C157" s="13">
        <v>230006608</v>
      </c>
      <c r="D157" s="13">
        <v>10161773.37</v>
      </c>
      <c r="E157" s="13">
        <f t="shared" si="2"/>
        <v>240168381.37</v>
      </c>
      <c r="F157" s="13">
        <v>39122300.2</v>
      </c>
      <c r="G157" s="13">
        <v>85203534.17</v>
      </c>
      <c r="H157" s="13">
        <v>37058216.16</v>
      </c>
      <c r="I157" s="13">
        <v>63231028.13</v>
      </c>
      <c r="J157" s="13">
        <v>26.33</v>
      </c>
      <c r="K157" s="13">
        <f t="shared" si="3"/>
        <v>176937353.24</v>
      </c>
      <c r="L157" s="9"/>
    </row>
    <row r="158" spans="1:12" ht="15">
      <c r="A158" s="4">
        <v>138</v>
      </c>
      <c r="B158" s="5" t="s">
        <v>117</v>
      </c>
      <c r="C158" s="13">
        <v>0</v>
      </c>
      <c r="D158" s="13">
        <v>0</v>
      </c>
      <c r="E158" s="13">
        <f t="shared" si="2"/>
        <v>0</v>
      </c>
      <c r="F158" s="13">
        <v>0</v>
      </c>
      <c r="G158" s="13">
        <v>0</v>
      </c>
      <c r="H158" s="13">
        <v>9850956.33</v>
      </c>
      <c r="I158" s="13">
        <v>25983582.87</v>
      </c>
      <c r="J158" s="13">
        <v>0</v>
      </c>
      <c r="K158" s="13">
        <f t="shared" si="3"/>
        <v>-25983582.87</v>
      </c>
      <c r="L158" s="9"/>
    </row>
    <row r="159" spans="1:12" ht="15">
      <c r="A159" s="4">
        <v>139</v>
      </c>
      <c r="B159" s="5" t="s">
        <v>118</v>
      </c>
      <c r="C159" s="13">
        <v>230006608</v>
      </c>
      <c r="D159" s="13">
        <v>10161773.37</v>
      </c>
      <c r="E159" s="13">
        <v>240168381.37</v>
      </c>
      <c r="F159" s="13">
        <v>39122300.2</v>
      </c>
      <c r="G159" s="13">
        <v>85203534.17</v>
      </c>
      <c r="H159" s="13">
        <v>46909172.49</v>
      </c>
      <c r="I159" s="13">
        <v>89214611</v>
      </c>
      <c r="J159" s="13">
        <v>37.15</v>
      </c>
      <c r="K159" s="13">
        <f t="shared" si="3"/>
        <v>150953770.37</v>
      </c>
      <c r="L159" s="9"/>
    </row>
    <row r="160" spans="1:12" ht="15">
      <c r="A160" s="1"/>
      <c r="B160" s="1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3:12" ht="15"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3:12" ht="15"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3:12" ht="15">
      <c r="C163" s="9"/>
      <c r="D163" s="9"/>
      <c r="E163" s="9"/>
      <c r="F163" s="9"/>
      <c r="G163" s="9"/>
      <c r="H163" s="9"/>
      <c r="I163" s="9"/>
      <c r="J163" s="9"/>
      <c r="K163" s="9"/>
      <c r="L163" s="9"/>
    </row>
  </sheetData>
  <sheetProtection password="CADC" sheet="1"/>
  <mergeCells count="8">
    <mergeCell ref="A1:K1"/>
    <mergeCell ref="A2:K2"/>
    <mergeCell ref="A3:K3"/>
    <mergeCell ref="F127:G127"/>
    <mergeCell ref="H127:I127"/>
    <mergeCell ref="E11:I11"/>
    <mergeCell ref="A8:K8"/>
    <mergeCell ref="A5:K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.8515625" style="0" customWidth="1"/>
    <col min="2" max="2" width="5.7109375" style="0" bestFit="1" customWidth="1"/>
    <col min="3" max="3" width="28.421875" style="0" bestFit="1" customWidth="1"/>
    <col min="4" max="4" width="12.00390625" style="0" bestFit="1" customWidth="1"/>
    <col min="5" max="5" width="10.140625" style="0" bestFit="1" customWidth="1"/>
    <col min="6" max="9" width="9.7109375" style="0" bestFit="1" customWidth="1"/>
    <col min="10" max="10" width="9.28125" style="0" bestFit="1" customWidth="1"/>
    <col min="11" max="11" width="10.421875" style="0" bestFit="1" customWidth="1"/>
    <col min="12" max="12" width="10.140625" style="0" bestFit="1" customWidth="1"/>
  </cols>
  <sheetData>
    <row r="1" spans="1:12" ht="15.75">
      <c r="A1" s="15"/>
      <c r="B1" s="114" t="s">
        <v>120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>
      <c r="A2" s="15"/>
      <c r="B2" s="115" t="s">
        <v>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15">
      <c r="A3" s="15"/>
      <c r="B3" s="116" t="s">
        <v>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5"/>
      <c r="B4" s="117" t="s">
        <v>121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5">
      <c r="A5" s="15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12" ht="15">
      <c r="A6" s="118" t="s">
        <v>122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</row>
    <row r="7" spans="1:12" s="1" customFormat="1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">
      <c r="A8" s="15"/>
      <c r="B8" s="15"/>
      <c r="C8" s="15"/>
      <c r="D8" s="113" t="s">
        <v>124</v>
      </c>
      <c r="E8" s="113" t="s">
        <v>125</v>
      </c>
      <c r="F8" s="119" t="s">
        <v>291</v>
      </c>
      <c r="G8" s="119"/>
      <c r="H8" s="119" t="s">
        <v>292</v>
      </c>
      <c r="I8" s="119"/>
      <c r="J8" s="15"/>
      <c r="K8" s="15"/>
      <c r="L8" s="113" t="s">
        <v>126</v>
      </c>
    </row>
    <row r="9" spans="1:12" ht="24.75">
      <c r="A9" s="16" t="s">
        <v>5</v>
      </c>
      <c r="B9" s="16" t="s">
        <v>127</v>
      </c>
      <c r="C9" s="16" t="s">
        <v>128</v>
      </c>
      <c r="D9" s="113"/>
      <c r="E9" s="113"/>
      <c r="F9" s="16" t="s">
        <v>129</v>
      </c>
      <c r="G9" s="16" t="s">
        <v>130</v>
      </c>
      <c r="H9" s="16" t="s">
        <v>129</v>
      </c>
      <c r="I9" s="16" t="s">
        <v>131</v>
      </c>
      <c r="J9" s="16" t="s">
        <v>132</v>
      </c>
      <c r="K9" s="16" t="s">
        <v>133</v>
      </c>
      <c r="L9" s="113"/>
    </row>
    <row r="10" spans="1:12" ht="15">
      <c r="A10" s="17">
        <v>1</v>
      </c>
      <c r="B10" s="112" t="s">
        <v>134</v>
      </c>
      <c r="C10" s="112"/>
      <c r="D10" s="19">
        <v>229980826.37</v>
      </c>
      <c r="E10" s="19">
        <v>37515818.53</v>
      </c>
      <c r="F10" s="19">
        <v>82022763.4</v>
      </c>
      <c r="G10" s="19">
        <v>35451734.49</v>
      </c>
      <c r="H10" s="19">
        <v>60054870.85</v>
      </c>
      <c r="I10" s="19">
        <v>100</v>
      </c>
      <c r="J10" s="19">
        <v>26.11</v>
      </c>
      <c r="K10" s="19">
        <v>169925955.52</v>
      </c>
      <c r="L10" s="15"/>
    </row>
    <row r="11" spans="1:12" ht="15">
      <c r="A11" s="17">
        <v>2</v>
      </c>
      <c r="B11" s="20" t="s">
        <v>135</v>
      </c>
      <c r="C11" s="18" t="s">
        <v>136</v>
      </c>
      <c r="D11" s="19">
        <v>7845000</v>
      </c>
      <c r="E11" s="19">
        <v>7845000</v>
      </c>
      <c r="F11" s="19">
        <v>1050983.78</v>
      </c>
      <c r="G11" s="19">
        <v>2034097.32</v>
      </c>
      <c r="H11" s="19">
        <v>1045784.66</v>
      </c>
      <c r="I11" s="19">
        <v>2024996.85</v>
      </c>
      <c r="J11" s="19">
        <v>3.37</v>
      </c>
      <c r="K11" s="19">
        <v>25.810000000000002</v>
      </c>
      <c r="L11" s="19">
        <v>5820003.15</v>
      </c>
    </row>
    <row r="12" spans="1:12" ht="15" customHeight="1">
      <c r="A12" s="21">
        <v>3</v>
      </c>
      <c r="B12" s="22" t="s">
        <v>137</v>
      </c>
      <c r="C12" s="23" t="s">
        <v>138</v>
      </c>
      <c r="D12" s="24">
        <v>7355000</v>
      </c>
      <c r="E12" s="24">
        <v>7355000</v>
      </c>
      <c r="F12" s="24">
        <v>1042295.78</v>
      </c>
      <c r="G12" s="24">
        <v>2020066.32</v>
      </c>
      <c r="H12" s="24">
        <v>1037096.66</v>
      </c>
      <c r="I12" s="24">
        <v>2010965.85</v>
      </c>
      <c r="J12" s="24">
        <v>3.35</v>
      </c>
      <c r="K12" s="24">
        <v>27.34</v>
      </c>
      <c r="L12" s="24">
        <v>5344034.15</v>
      </c>
    </row>
    <row r="13" spans="1:12" ht="15" customHeight="1">
      <c r="A13" s="21">
        <v>4</v>
      </c>
      <c r="B13" s="22" t="s">
        <v>139</v>
      </c>
      <c r="C13" s="23" t="s">
        <v>140</v>
      </c>
      <c r="D13" s="24">
        <v>400000</v>
      </c>
      <c r="E13" s="24">
        <v>400000</v>
      </c>
      <c r="F13" s="24">
        <v>7670</v>
      </c>
      <c r="G13" s="24">
        <v>7670</v>
      </c>
      <c r="H13" s="24">
        <v>7670</v>
      </c>
      <c r="I13" s="24">
        <v>7670</v>
      </c>
      <c r="J13" s="24">
        <v>0.01</v>
      </c>
      <c r="K13" s="24">
        <v>1.92</v>
      </c>
      <c r="L13" s="24">
        <v>392330</v>
      </c>
    </row>
    <row r="14" spans="1:12" ht="15" customHeight="1">
      <c r="A14" s="21">
        <v>5</v>
      </c>
      <c r="B14" s="22" t="s">
        <v>141</v>
      </c>
      <c r="C14" s="23" t="s">
        <v>142</v>
      </c>
      <c r="D14" s="24">
        <v>70000</v>
      </c>
      <c r="E14" s="24">
        <v>70000</v>
      </c>
      <c r="F14" s="24">
        <v>0</v>
      </c>
      <c r="G14" s="24">
        <v>5343</v>
      </c>
      <c r="H14" s="24">
        <v>0</v>
      </c>
      <c r="I14" s="24">
        <v>5343</v>
      </c>
      <c r="J14" s="24">
        <v>0.01</v>
      </c>
      <c r="K14" s="24">
        <v>7.63</v>
      </c>
      <c r="L14" s="24">
        <v>64657</v>
      </c>
    </row>
    <row r="15" spans="1:12" ht="15" customHeight="1">
      <c r="A15" s="21">
        <v>6</v>
      </c>
      <c r="B15" s="22" t="s">
        <v>143</v>
      </c>
      <c r="C15" s="23" t="s">
        <v>144</v>
      </c>
      <c r="D15" s="24">
        <v>20000</v>
      </c>
      <c r="E15" s="24">
        <v>20000</v>
      </c>
      <c r="F15" s="24">
        <v>1018</v>
      </c>
      <c r="G15" s="24">
        <v>1018</v>
      </c>
      <c r="H15" s="24">
        <v>1018</v>
      </c>
      <c r="I15" s="24">
        <v>1018</v>
      </c>
      <c r="J15" s="24">
        <v>0</v>
      </c>
      <c r="K15" s="24">
        <v>5.09</v>
      </c>
      <c r="L15" s="24">
        <v>18982</v>
      </c>
    </row>
    <row r="16" spans="1:12" ht="15" customHeight="1">
      <c r="A16" s="17">
        <v>7</v>
      </c>
      <c r="B16" s="20" t="s">
        <v>145</v>
      </c>
      <c r="C16" s="18" t="s">
        <v>146</v>
      </c>
      <c r="D16" s="19">
        <v>46480917</v>
      </c>
      <c r="E16" s="19">
        <v>47690917</v>
      </c>
      <c r="F16" s="19">
        <v>9223102.66</v>
      </c>
      <c r="G16" s="19">
        <v>16871677.31</v>
      </c>
      <c r="H16" s="19">
        <v>9525848.08</v>
      </c>
      <c r="I16" s="19">
        <v>15294806.11</v>
      </c>
      <c r="J16" s="19">
        <v>25.46</v>
      </c>
      <c r="K16" s="19">
        <v>32.07</v>
      </c>
      <c r="L16" s="19">
        <v>32396110.89</v>
      </c>
    </row>
    <row r="17" spans="1:12" ht="15" customHeight="1">
      <c r="A17" s="21">
        <v>8</v>
      </c>
      <c r="B17" s="22" t="s">
        <v>147</v>
      </c>
      <c r="C17" s="23" t="s">
        <v>140</v>
      </c>
      <c r="D17" s="24">
        <v>43733917</v>
      </c>
      <c r="E17" s="24">
        <v>44913917</v>
      </c>
      <c r="F17" s="24">
        <v>9127430.07</v>
      </c>
      <c r="G17" s="24">
        <v>16760142</v>
      </c>
      <c r="H17" s="24">
        <v>9430175.49</v>
      </c>
      <c r="I17" s="24">
        <v>15183270.8</v>
      </c>
      <c r="J17" s="24">
        <v>25.28</v>
      </c>
      <c r="K17" s="24">
        <v>33.81</v>
      </c>
      <c r="L17" s="24">
        <v>29730646.2</v>
      </c>
    </row>
    <row r="18" spans="1:12" ht="15" customHeight="1">
      <c r="A18" s="21">
        <v>9</v>
      </c>
      <c r="B18" s="22" t="s">
        <v>148</v>
      </c>
      <c r="C18" s="23" t="s">
        <v>149</v>
      </c>
      <c r="D18" s="24">
        <v>2201000</v>
      </c>
      <c r="E18" s="24">
        <v>2201000</v>
      </c>
      <c r="F18" s="24">
        <v>57013.450000000004</v>
      </c>
      <c r="G18" s="24">
        <v>72876.17</v>
      </c>
      <c r="H18" s="24">
        <v>57013.450000000004</v>
      </c>
      <c r="I18" s="24">
        <v>72876.17</v>
      </c>
      <c r="J18" s="24">
        <v>0.12</v>
      </c>
      <c r="K18" s="24">
        <v>3.31</v>
      </c>
      <c r="L18" s="24">
        <v>2128123.83</v>
      </c>
    </row>
    <row r="19" spans="1:12" ht="15" customHeight="1">
      <c r="A19" s="21">
        <v>10</v>
      </c>
      <c r="B19" s="22" t="s">
        <v>150</v>
      </c>
      <c r="C19" s="23" t="s">
        <v>151</v>
      </c>
      <c r="D19" s="24">
        <v>2000</v>
      </c>
      <c r="E19" s="24">
        <v>2000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2000</v>
      </c>
    </row>
    <row r="20" spans="1:12" ht="15" customHeight="1">
      <c r="A20" s="21">
        <v>11</v>
      </c>
      <c r="B20" s="22" t="s">
        <v>152</v>
      </c>
      <c r="C20" s="23" t="s">
        <v>144</v>
      </c>
      <c r="D20" s="24">
        <v>15000</v>
      </c>
      <c r="E20" s="24">
        <v>15000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15000</v>
      </c>
    </row>
    <row r="21" spans="1:12" ht="15" customHeight="1">
      <c r="A21" s="21">
        <v>12</v>
      </c>
      <c r="B21" s="22" t="s">
        <v>153</v>
      </c>
      <c r="C21" s="23" t="s">
        <v>154</v>
      </c>
      <c r="D21" s="24">
        <v>10000</v>
      </c>
      <c r="E21" s="24">
        <v>40000</v>
      </c>
      <c r="F21" s="24">
        <v>38659.14</v>
      </c>
      <c r="G21" s="24">
        <v>38659.14</v>
      </c>
      <c r="H21" s="24">
        <v>38659.14</v>
      </c>
      <c r="I21" s="24">
        <v>38659.14</v>
      </c>
      <c r="J21" s="24">
        <v>0.06</v>
      </c>
      <c r="K21" s="24">
        <v>96.65</v>
      </c>
      <c r="L21" s="24">
        <v>1340.8600000000001</v>
      </c>
    </row>
    <row r="22" spans="1:12" ht="15" customHeight="1">
      <c r="A22" s="21">
        <v>13</v>
      </c>
      <c r="B22" s="22" t="s">
        <v>155</v>
      </c>
      <c r="C22" s="23" t="s">
        <v>156</v>
      </c>
      <c r="D22" s="24">
        <v>505000</v>
      </c>
      <c r="E22" s="24">
        <v>505000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505000</v>
      </c>
    </row>
    <row r="23" spans="1:12" ht="15" customHeight="1">
      <c r="A23" s="21">
        <v>14</v>
      </c>
      <c r="B23" s="22" t="s">
        <v>157</v>
      </c>
      <c r="C23" s="23" t="s">
        <v>158</v>
      </c>
      <c r="D23" s="24">
        <v>14000</v>
      </c>
      <c r="E23" s="24">
        <v>14000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14000</v>
      </c>
    </row>
    <row r="24" spans="1:12" ht="15" customHeight="1">
      <c r="A24" s="17">
        <v>15</v>
      </c>
      <c r="B24" s="20" t="s">
        <v>159</v>
      </c>
      <c r="C24" s="18" t="s">
        <v>160</v>
      </c>
      <c r="D24" s="19">
        <v>253000</v>
      </c>
      <c r="E24" s="19">
        <v>253000</v>
      </c>
      <c r="F24" s="19">
        <v>25700.8</v>
      </c>
      <c r="G24" s="19">
        <v>45824.200000000004</v>
      </c>
      <c r="H24" s="19">
        <v>21652.49</v>
      </c>
      <c r="I24" s="19">
        <v>34878.04</v>
      </c>
      <c r="J24" s="19">
        <v>0.06</v>
      </c>
      <c r="K24" s="19">
        <v>13.790000000000001</v>
      </c>
      <c r="L24" s="19">
        <v>218121.96</v>
      </c>
    </row>
    <row r="25" spans="1:12" ht="15" customHeight="1">
      <c r="A25" s="21">
        <v>16</v>
      </c>
      <c r="B25" s="22" t="s">
        <v>161</v>
      </c>
      <c r="C25" s="23" t="s">
        <v>162</v>
      </c>
      <c r="D25" s="24">
        <v>2000</v>
      </c>
      <c r="E25" s="24">
        <v>2000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2000</v>
      </c>
    </row>
    <row r="26" spans="1:12" ht="15">
      <c r="A26" s="21">
        <v>17</v>
      </c>
      <c r="B26" s="22" t="s">
        <v>163</v>
      </c>
      <c r="C26" s="23" t="s">
        <v>164</v>
      </c>
      <c r="D26" s="24">
        <v>251000</v>
      </c>
      <c r="E26" s="24">
        <v>251000</v>
      </c>
      <c r="F26" s="24">
        <v>25700.8</v>
      </c>
      <c r="G26" s="24">
        <v>45824.200000000004</v>
      </c>
      <c r="H26" s="24">
        <v>21652.49</v>
      </c>
      <c r="I26" s="24">
        <v>34878.04</v>
      </c>
      <c r="J26" s="24">
        <v>0.06</v>
      </c>
      <c r="K26" s="24">
        <v>13.9</v>
      </c>
      <c r="L26" s="24">
        <v>216121.96</v>
      </c>
    </row>
    <row r="27" spans="1:12" ht="15" customHeight="1">
      <c r="A27" s="17">
        <v>18</v>
      </c>
      <c r="B27" s="20" t="s">
        <v>165</v>
      </c>
      <c r="C27" s="18" t="s">
        <v>166</v>
      </c>
      <c r="D27" s="19">
        <v>2067805</v>
      </c>
      <c r="E27" s="19">
        <v>2067805</v>
      </c>
      <c r="F27" s="19">
        <v>74193.74</v>
      </c>
      <c r="G27" s="19">
        <v>248996.17</v>
      </c>
      <c r="H27" s="19">
        <v>58460.81</v>
      </c>
      <c r="I27" s="19">
        <v>204758.15</v>
      </c>
      <c r="J27" s="19">
        <v>0.34</v>
      </c>
      <c r="K27" s="19">
        <v>9.9</v>
      </c>
      <c r="L27" s="19">
        <v>1863046.85</v>
      </c>
    </row>
    <row r="28" spans="1:12" ht="15" customHeight="1">
      <c r="A28" s="21">
        <v>19</v>
      </c>
      <c r="B28" s="22" t="s">
        <v>167</v>
      </c>
      <c r="C28" s="23" t="s">
        <v>168</v>
      </c>
      <c r="D28" s="24">
        <v>15000</v>
      </c>
      <c r="E28" s="24">
        <v>15000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15000</v>
      </c>
    </row>
    <row r="29" spans="1:12" ht="15" customHeight="1">
      <c r="A29" s="21">
        <v>20</v>
      </c>
      <c r="B29" s="22" t="s">
        <v>169</v>
      </c>
      <c r="C29" s="23" t="s">
        <v>170</v>
      </c>
      <c r="D29" s="24">
        <v>1000</v>
      </c>
      <c r="E29" s="24">
        <v>1000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1000</v>
      </c>
    </row>
    <row r="30" spans="1:12" ht="15" customHeight="1">
      <c r="A30" s="21">
        <v>21</v>
      </c>
      <c r="B30" s="22" t="s">
        <v>171</v>
      </c>
      <c r="C30" s="23" t="s">
        <v>172</v>
      </c>
      <c r="D30" s="24">
        <v>782510</v>
      </c>
      <c r="E30" s="24">
        <v>782510</v>
      </c>
      <c r="F30" s="24">
        <v>38290.69</v>
      </c>
      <c r="G30" s="24">
        <v>203643.12</v>
      </c>
      <c r="H30" s="24">
        <v>33413.08</v>
      </c>
      <c r="I30" s="24">
        <v>178260.42</v>
      </c>
      <c r="J30" s="24">
        <v>0.3</v>
      </c>
      <c r="K30" s="24">
        <v>22.78</v>
      </c>
      <c r="L30" s="24">
        <v>604249.58</v>
      </c>
    </row>
    <row r="31" spans="1:12" ht="15" customHeight="1">
      <c r="A31" s="21">
        <v>22</v>
      </c>
      <c r="B31" s="22" t="s">
        <v>173</v>
      </c>
      <c r="C31" s="23" t="s">
        <v>174</v>
      </c>
      <c r="D31" s="24">
        <v>1264295</v>
      </c>
      <c r="E31" s="24">
        <v>1264295</v>
      </c>
      <c r="F31" s="24">
        <v>35903.05</v>
      </c>
      <c r="G31" s="24">
        <v>45353.05</v>
      </c>
      <c r="H31" s="24">
        <v>25047.73</v>
      </c>
      <c r="I31" s="24">
        <v>26497.73</v>
      </c>
      <c r="J31" s="24">
        <v>0.04</v>
      </c>
      <c r="K31" s="24">
        <v>2.1</v>
      </c>
      <c r="L31" s="24">
        <v>1237797.27</v>
      </c>
    </row>
    <row r="32" spans="1:12" ht="15" customHeight="1">
      <c r="A32" s="21">
        <v>23</v>
      </c>
      <c r="B32" s="22" t="s">
        <v>175</v>
      </c>
      <c r="C32" s="23" t="s">
        <v>176</v>
      </c>
      <c r="D32" s="24">
        <v>5000</v>
      </c>
      <c r="E32" s="24">
        <v>5000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5000</v>
      </c>
    </row>
    <row r="33" spans="1:12" ht="15" customHeight="1">
      <c r="A33" s="17">
        <v>24</v>
      </c>
      <c r="B33" s="20" t="s">
        <v>177</v>
      </c>
      <c r="C33" s="18" t="s">
        <v>178</v>
      </c>
      <c r="D33" s="19">
        <v>5936000</v>
      </c>
      <c r="E33" s="19">
        <v>5936000</v>
      </c>
      <c r="F33" s="19">
        <v>493725.29000000004</v>
      </c>
      <c r="G33" s="19">
        <v>970472.56</v>
      </c>
      <c r="H33" s="19">
        <v>499922.01</v>
      </c>
      <c r="I33" s="19">
        <v>935066</v>
      </c>
      <c r="J33" s="19">
        <v>1.56</v>
      </c>
      <c r="K33" s="19">
        <v>15.75</v>
      </c>
      <c r="L33" s="19">
        <v>5000934</v>
      </c>
    </row>
    <row r="34" spans="1:12" ht="15" customHeight="1">
      <c r="A34" s="21">
        <v>25</v>
      </c>
      <c r="B34" s="22" t="s">
        <v>179</v>
      </c>
      <c r="C34" s="23" t="s">
        <v>180</v>
      </c>
      <c r="D34" s="24">
        <v>5936000</v>
      </c>
      <c r="E34" s="24">
        <v>5936000</v>
      </c>
      <c r="F34" s="24">
        <v>493725.29000000004</v>
      </c>
      <c r="G34" s="24">
        <v>970472.56</v>
      </c>
      <c r="H34" s="24">
        <v>499922.01</v>
      </c>
      <c r="I34" s="24">
        <v>935066</v>
      </c>
      <c r="J34" s="24">
        <v>1.56</v>
      </c>
      <c r="K34" s="24">
        <v>15.75</v>
      </c>
      <c r="L34" s="24">
        <v>5000934</v>
      </c>
    </row>
    <row r="35" spans="1:12" ht="15">
      <c r="A35" s="17">
        <v>26</v>
      </c>
      <c r="B35" s="20" t="s">
        <v>181</v>
      </c>
      <c r="C35" s="18" t="s">
        <v>182</v>
      </c>
      <c r="D35" s="19">
        <v>49778026</v>
      </c>
      <c r="E35" s="19">
        <v>52448295.4</v>
      </c>
      <c r="F35" s="19">
        <v>7831483.2</v>
      </c>
      <c r="G35" s="19">
        <v>24083253.55</v>
      </c>
      <c r="H35" s="19">
        <v>8784319.68</v>
      </c>
      <c r="I35" s="19">
        <v>16362609.9</v>
      </c>
      <c r="J35" s="19">
        <v>27.25</v>
      </c>
      <c r="K35" s="19">
        <v>31.2</v>
      </c>
      <c r="L35" s="19">
        <v>36085685.5</v>
      </c>
    </row>
    <row r="36" spans="1:12" ht="15" customHeight="1">
      <c r="A36" s="21">
        <v>27</v>
      </c>
      <c r="B36" s="22" t="s">
        <v>183</v>
      </c>
      <c r="C36" s="23" t="s">
        <v>184</v>
      </c>
      <c r="D36" s="24">
        <v>35922936</v>
      </c>
      <c r="E36" s="24">
        <v>37297936</v>
      </c>
      <c r="F36" s="24">
        <v>6723980.8100000005</v>
      </c>
      <c r="G36" s="24">
        <v>14125785.370000001</v>
      </c>
      <c r="H36" s="24">
        <v>6111286.87</v>
      </c>
      <c r="I36" s="24">
        <v>11773076.55</v>
      </c>
      <c r="J36" s="24">
        <v>19.6</v>
      </c>
      <c r="K36" s="24">
        <v>31.560000000000002</v>
      </c>
      <c r="L36" s="24">
        <v>25524859.45</v>
      </c>
    </row>
    <row r="37" spans="1:12" ht="15" customHeight="1">
      <c r="A37" s="21">
        <v>28</v>
      </c>
      <c r="B37" s="22" t="s">
        <v>185</v>
      </c>
      <c r="C37" s="23" t="s">
        <v>186</v>
      </c>
      <c r="D37" s="24">
        <v>10000</v>
      </c>
      <c r="E37" s="24">
        <v>10000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10000</v>
      </c>
    </row>
    <row r="38" spans="1:12" ht="15" customHeight="1">
      <c r="A38" s="21">
        <v>29</v>
      </c>
      <c r="B38" s="22" t="s">
        <v>187</v>
      </c>
      <c r="C38" s="23" t="s">
        <v>188</v>
      </c>
      <c r="D38" s="24">
        <v>1507940</v>
      </c>
      <c r="E38" s="24">
        <v>2553209.4</v>
      </c>
      <c r="F38" s="24">
        <v>434303.86</v>
      </c>
      <c r="G38" s="24">
        <v>1317394.42</v>
      </c>
      <c r="H38" s="24">
        <v>190261.5</v>
      </c>
      <c r="I38" s="24">
        <v>418058.36</v>
      </c>
      <c r="J38" s="24">
        <v>0.7000000000000001</v>
      </c>
      <c r="K38" s="24">
        <v>16.37</v>
      </c>
      <c r="L38" s="24">
        <v>2135151.04</v>
      </c>
    </row>
    <row r="39" spans="1:12" ht="15" customHeight="1">
      <c r="A39" s="21">
        <v>30</v>
      </c>
      <c r="B39" s="22" t="s">
        <v>189</v>
      </c>
      <c r="C39" s="23" t="s">
        <v>190</v>
      </c>
      <c r="D39" s="24">
        <v>10712000</v>
      </c>
      <c r="E39" s="24">
        <v>10712000</v>
      </c>
      <c r="F39" s="24">
        <v>396287.42</v>
      </c>
      <c r="G39" s="24">
        <v>7899075.66</v>
      </c>
      <c r="H39" s="24">
        <v>2004679.11</v>
      </c>
      <c r="I39" s="24">
        <v>3571385.92</v>
      </c>
      <c r="J39" s="24">
        <v>5.95</v>
      </c>
      <c r="K39" s="24">
        <v>33.34</v>
      </c>
      <c r="L39" s="24">
        <v>7140614.08</v>
      </c>
    </row>
    <row r="40" spans="1:12" ht="15" customHeight="1">
      <c r="A40" s="21">
        <v>31</v>
      </c>
      <c r="B40" s="22" t="s">
        <v>191</v>
      </c>
      <c r="C40" s="23" t="s">
        <v>192</v>
      </c>
      <c r="D40" s="24">
        <v>1119150</v>
      </c>
      <c r="E40" s="24">
        <v>1369150</v>
      </c>
      <c r="F40" s="24">
        <v>220337.99</v>
      </c>
      <c r="G40" s="24">
        <v>604863.85</v>
      </c>
      <c r="H40" s="24">
        <v>450070.36</v>
      </c>
      <c r="I40" s="24">
        <v>544863.9</v>
      </c>
      <c r="J40" s="24">
        <v>0.91</v>
      </c>
      <c r="K40" s="24">
        <v>39.800000000000004</v>
      </c>
      <c r="L40" s="24">
        <v>824286.1</v>
      </c>
    </row>
    <row r="41" spans="1:12" ht="15" customHeight="1">
      <c r="A41" s="21">
        <v>32</v>
      </c>
      <c r="B41" s="22" t="s">
        <v>193</v>
      </c>
      <c r="C41" s="23" t="s">
        <v>194</v>
      </c>
      <c r="D41" s="24">
        <v>112170</v>
      </c>
      <c r="E41" s="24">
        <v>112170</v>
      </c>
      <c r="F41" s="24">
        <v>29038.5</v>
      </c>
      <c r="G41" s="24">
        <v>48669.3</v>
      </c>
      <c r="H41" s="24">
        <v>9407.7</v>
      </c>
      <c r="I41" s="24">
        <v>19223.100000000002</v>
      </c>
      <c r="J41" s="24">
        <v>0.03</v>
      </c>
      <c r="K41" s="24">
        <v>17.14</v>
      </c>
      <c r="L41" s="24">
        <v>92946.90000000001</v>
      </c>
    </row>
    <row r="42" spans="1:12" ht="15" customHeight="1">
      <c r="A42" s="21">
        <v>33</v>
      </c>
      <c r="B42" s="22" t="s">
        <v>195</v>
      </c>
      <c r="C42" s="23" t="s">
        <v>196</v>
      </c>
      <c r="D42" s="24">
        <v>393830</v>
      </c>
      <c r="E42" s="24">
        <v>393830</v>
      </c>
      <c r="F42" s="24">
        <v>27534.62</v>
      </c>
      <c r="G42" s="24">
        <v>87464.95</v>
      </c>
      <c r="H42" s="24">
        <v>18614.14</v>
      </c>
      <c r="I42" s="24">
        <v>36002.07</v>
      </c>
      <c r="J42" s="24">
        <v>0.06</v>
      </c>
      <c r="K42" s="24">
        <v>9.14</v>
      </c>
      <c r="L42" s="24">
        <v>357827.93</v>
      </c>
    </row>
    <row r="43" spans="1:12" ht="15">
      <c r="A43" s="17">
        <v>34</v>
      </c>
      <c r="B43" s="20" t="s">
        <v>197</v>
      </c>
      <c r="C43" s="18" t="s">
        <v>198</v>
      </c>
      <c r="D43" s="19">
        <v>3000</v>
      </c>
      <c r="E43" s="19">
        <v>3000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3000</v>
      </c>
    </row>
    <row r="44" spans="1:12" ht="15" customHeight="1">
      <c r="A44" s="21">
        <v>35</v>
      </c>
      <c r="B44" s="22" t="s">
        <v>199</v>
      </c>
      <c r="C44" s="23" t="s">
        <v>200</v>
      </c>
      <c r="D44" s="24">
        <v>3000</v>
      </c>
      <c r="E44" s="24">
        <v>3000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3000</v>
      </c>
    </row>
    <row r="45" spans="1:12" ht="15">
      <c r="A45" s="17">
        <v>36</v>
      </c>
      <c r="B45" s="20" t="s">
        <v>201</v>
      </c>
      <c r="C45" s="18" t="s">
        <v>202</v>
      </c>
      <c r="D45" s="19">
        <v>66929034</v>
      </c>
      <c r="E45" s="19">
        <v>68785834.36</v>
      </c>
      <c r="F45" s="19">
        <v>16289243.46</v>
      </c>
      <c r="G45" s="19">
        <v>24371997.29</v>
      </c>
      <c r="H45" s="19">
        <v>12484519.51</v>
      </c>
      <c r="I45" s="19">
        <v>18462879.02</v>
      </c>
      <c r="J45" s="19">
        <v>30.73</v>
      </c>
      <c r="K45" s="19">
        <v>26.84</v>
      </c>
      <c r="L45" s="19">
        <v>50322955.34</v>
      </c>
    </row>
    <row r="46" spans="1:12" ht="15" customHeight="1">
      <c r="A46" s="21">
        <v>37</v>
      </c>
      <c r="B46" s="22" t="s">
        <v>203</v>
      </c>
      <c r="C46" s="23" t="s">
        <v>184</v>
      </c>
      <c r="D46" s="24">
        <v>6019274</v>
      </c>
      <c r="E46" s="24">
        <v>6019274</v>
      </c>
      <c r="F46" s="24">
        <v>960137.51</v>
      </c>
      <c r="G46" s="24">
        <v>3103091.61</v>
      </c>
      <c r="H46" s="24">
        <v>2019660.86</v>
      </c>
      <c r="I46" s="24">
        <v>2747809.99</v>
      </c>
      <c r="J46" s="24">
        <v>4.58</v>
      </c>
      <c r="K46" s="24">
        <v>45.65</v>
      </c>
      <c r="L46" s="24">
        <v>3271464.0100000002</v>
      </c>
    </row>
    <row r="47" spans="1:12" ht="15" customHeight="1">
      <c r="A47" s="21">
        <v>38</v>
      </c>
      <c r="B47" s="22" t="s">
        <v>204</v>
      </c>
      <c r="C47" s="23" t="s">
        <v>205</v>
      </c>
      <c r="D47" s="24">
        <v>10214950</v>
      </c>
      <c r="E47" s="24">
        <v>10214950</v>
      </c>
      <c r="F47" s="24">
        <v>3406238.5100000002</v>
      </c>
      <c r="G47" s="24">
        <v>3552293.1</v>
      </c>
      <c r="H47" s="24">
        <v>2024301.18</v>
      </c>
      <c r="I47" s="24">
        <v>2170355.77</v>
      </c>
      <c r="J47" s="24">
        <v>3.61</v>
      </c>
      <c r="K47" s="24">
        <v>21.25</v>
      </c>
      <c r="L47" s="24">
        <v>8044594.23</v>
      </c>
    </row>
    <row r="48" spans="1:12" ht="15" customHeight="1">
      <c r="A48" s="21">
        <v>39</v>
      </c>
      <c r="B48" s="22" t="s">
        <v>206</v>
      </c>
      <c r="C48" s="23" t="s">
        <v>207</v>
      </c>
      <c r="D48" s="24">
        <v>35617351</v>
      </c>
      <c r="E48" s="24">
        <v>35617351</v>
      </c>
      <c r="F48" s="24">
        <v>9052959.77</v>
      </c>
      <c r="G48" s="24">
        <v>12386131.36</v>
      </c>
      <c r="H48" s="24">
        <v>5685222.09</v>
      </c>
      <c r="I48" s="24">
        <v>8968893.68</v>
      </c>
      <c r="J48" s="24">
        <v>14.93</v>
      </c>
      <c r="K48" s="24">
        <v>25.18</v>
      </c>
      <c r="L48" s="24">
        <v>26648457.32</v>
      </c>
    </row>
    <row r="49" spans="1:12" ht="15" customHeight="1">
      <c r="A49" s="21">
        <v>40</v>
      </c>
      <c r="B49" s="22" t="s">
        <v>208</v>
      </c>
      <c r="C49" s="23" t="s">
        <v>156</v>
      </c>
      <c r="D49" s="24">
        <v>1131000</v>
      </c>
      <c r="E49" s="24">
        <v>1131000</v>
      </c>
      <c r="F49" s="24">
        <v>211996.64</v>
      </c>
      <c r="G49" s="24">
        <v>427921.60000000003</v>
      </c>
      <c r="H49" s="24">
        <v>166663.71</v>
      </c>
      <c r="I49" s="24">
        <v>314597.53</v>
      </c>
      <c r="J49" s="24">
        <v>0.52</v>
      </c>
      <c r="K49" s="24">
        <v>27.82</v>
      </c>
      <c r="L49" s="24">
        <v>816402.47</v>
      </c>
    </row>
    <row r="50" spans="1:12" ht="15" customHeight="1">
      <c r="A50" s="21">
        <v>41</v>
      </c>
      <c r="B50" s="22" t="s">
        <v>209</v>
      </c>
      <c r="C50" s="23" t="s">
        <v>210</v>
      </c>
      <c r="D50" s="24">
        <v>723000</v>
      </c>
      <c r="E50" s="24">
        <v>723000</v>
      </c>
      <c r="F50" s="24">
        <v>707801</v>
      </c>
      <c r="G50" s="24">
        <v>707801</v>
      </c>
      <c r="H50" s="24">
        <v>338909.05</v>
      </c>
      <c r="I50" s="24">
        <v>338909.05</v>
      </c>
      <c r="J50" s="24">
        <v>0.56</v>
      </c>
      <c r="K50" s="24">
        <v>46.88</v>
      </c>
      <c r="L50" s="24">
        <v>384090.95</v>
      </c>
    </row>
    <row r="51" spans="1:12" ht="15" customHeight="1">
      <c r="A51" s="21">
        <v>42</v>
      </c>
      <c r="B51" s="22" t="s">
        <v>211</v>
      </c>
      <c r="C51" s="23" t="s">
        <v>212</v>
      </c>
      <c r="D51" s="24">
        <v>13179959</v>
      </c>
      <c r="E51" s="24">
        <v>15036759.36</v>
      </c>
      <c r="F51" s="24">
        <v>1950110.03</v>
      </c>
      <c r="G51" s="24">
        <v>4164658.62</v>
      </c>
      <c r="H51" s="24">
        <v>2241162.62</v>
      </c>
      <c r="I51" s="24">
        <v>3905113</v>
      </c>
      <c r="J51" s="24">
        <v>6.5</v>
      </c>
      <c r="K51" s="24">
        <v>25.97</v>
      </c>
      <c r="L51" s="24">
        <v>11131646.36</v>
      </c>
    </row>
    <row r="52" spans="1:12" ht="15" customHeight="1">
      <c r="A52" s="21">
        <v>43</v>
      </c>
      <c r="B52" s="22" t="s">
        <v>213</v>
      </c>
      <c r="C52" s="23" t="s">
        <v>214</v>
      </c>
      <c r="D52" s="24">
        <v>2000</v>
      </c>
      <c r="E52" s="24">
        <v>2000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2000</v>
      </c>
    </row>
    <row r="53" spans="1:12" ht="15" customHeight="1">
      <c r="A53" s="21">
        <v>44</v>
      </c>
      <c r="B53" s="22" t="s">
        <v>215</v>
      </c>
      <c r="C53" s="23" t="s">
        <v>216</v>
      </c>
      <c r="D53" s="24">
        <v>32500</v>
      </c>
      <c r="E53" s="24">
        <v>32500</v>
      </c>
      <c r="F53" s="24">
        <v>0</v>
      </c>
      <c r="G53" s="24">
        <v>30100</v>
      </c>
      <c r="H53" s="24">
        <v>8600</v>
      </c>
      <c r="I53" s="24">
        <v>17200</v>
      </c>
      <c r="J53" s="24">
        <v>0.03</v>
      </c>
      <c r="K53" s="24">
        <v>52.92</v>
      </c>
      <c r="L53" s="24">
        <v>15300</v>
      </c>
    </row>
    <row r="54" spans="1:12" ht="15" customHeight="1">
      <c r="A54" s="21">
        <v>45</v>
      </c>
      <c r="B54" s="22" t="s">
        <v>217</v>
      </c>
      <c r="C54" s="23" t="s">
        <v>218</v>
      </c>
      <c r="D54" s="24">
        <v>9000</v>
      </c>
      <c r="E54" s="24">
        <v>9000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9000</v>
      </c>
    </row>
    <row r="55" spans="1:12" ht="15">
      <c r="A55" s="17">
        <v>46</v>
      </c>
      <c r="B55" s="20" t="s">
        <v>219</v>
      </c>
      <c r="C55" s="18" t="s">
        <v>220</v>
      </c>
      <c r="D55" s="19">
        <v>824800</v>
      </c>
      <c r="E55" s="19">
        <v>824800</v>
      </c>
      <c r="F55" s="19">
        <v>16524.260000000002</v>
      </c>
      <c r="G55" s="19">
        <v>318553.3</v>
      </c>
      <c r="H55" s="19">
        <v>27862.920000000002</v>
      </c>
      <c r="I55" s="19">
        <v>306289.95</v>
      </c>
      <c r="J55" s="19">
        <v>0.51</v>
      </c>
      <c r="K55" s="19">
        <v>37.14</v>
      </c>
      <c r="L55" s="19">
        <v>518510.05</v>
      </c>
    </row>
    <row r="56" spans="1:12" ht="15" customHeight="1">
      <c r="A56" s="21">
        <v>47</v>
      </c>
      <c r="B56" s="22" t="s">
        <v>221</v>
      </c>
      <c r="C56" s="23" t="s">
        <v>222</v>
      </c>
      <c r="D56" s="24">
        <v>16000</v>
      </c>
      <c r="E56" s="24">
        <v>16000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16000</v>
      </c>
    </row>
    <row r="57" spans="1:12" ht="15" customHeight="1">
      <c r="A57" s="21">
        <v>48</v>
      </c>
      <c r="B57" s="22" t="s">
        <v>223</v>
      </c>
      <c r="C57" s="23" t="s">
        <v>224</v>
      </c>
      <c r="D57" s="24">
        <v>808800</v>
      </c>
      <c r="E57" s="24">
        <v>808800</v>
      </c>
      <c r="F57" s="24">
        <v>16524.260000000002</v>
      </c>
      <c r="G57" s="24">
        <v>318553.3</v>
      </c>
      <c r="H57" s="24">
        <v>27862.920000000002</v>
      </c>
      <c r="I57" s="24">
        <v>306289.95</v>
      </c>
      <c r="J57" s="24">
        <v>0.51</v>
      </c>
      <c r="K57" s="24">
        <v>37.87</v>
      </c>
      <c r="L57" s="24">
        <v>502510.05</v>
      </c>
    </row>
    <row r="58" spans="1:12" ht="15">
      <c r="A58" s="17">
        <v>49</v>
      </c>
      <c r="B58" s="20" t="s">
        <v>225</v>
      </c>
      <c r="C58" s="18" t="s">
        <v>226</v>
      </c>
      <c r="D58" s="19">
        <v>11588590</v>
      </c>
      <c r="E58" s="19">
        <v>15732613.61</v>
      </c>
      <c r="F58" s="19">
        <v>878219.0700000001</v>
      </c>
      <c r="G58" s="19">
        <v>7998545.44</v>
      </c>
      <c r="H58" s="19">
        <v>1674683.92</v>
      </c>
      <c r="I58" s="19">
        <v>4083308.89</v>
      </c>
      <c r="J58" s="19">
        <v>6.8</v>
      </c>
      <c r="K58" s="19">
        <v>25.95</v>
      </c>
      <c r="L58" s="19">
        <v>11649304.72</v>
      </c>
    </row>
    <row r="59" spans="1:12" ht="15" customHeight="1">
      <c r="A59" s="21">
        <v>50</v>
      </c>
      <c r="B59" s="22" t="s">
        <v>227</v>
      </c>
      <c r="C59" s="23" t="s">
        <v>228</v>
      </c>
      <c r="D59" s="24">
        <v>6315640</v>
      </c>
      <c r="E59" s="24">
        <v>9848892.620000001</v>
      </c>
      <c r="F59" s="24">
        <v>274558.61</v>
      </c>
      <c r="G59" s="24">
        <v>3228669.88</v>
      </c>
      <c r="H59" s="24">
        <v>92009.11</v>
      </c>
      <c r="I59" s="24">
        <v>1073050.93</v>
      </c>
      <c r="J59" s="24">
        <v>1.79</v>
      </c>
      <c r="K59" s="24">
        <v>10.9</v>
      </c>
      <c r="L59" s="24">
        <v>8775841.69</v>
      </c>
    </row>
    <row r="60" spans="1:12" ht="15" customHeight="1">
      <c r="A60" s="21">
        <v>51</v>
      </c>
      <c r="B60" s="22" t="s">
        <v>229</v>
      </c>
      <c r="C60" s="23" t="s">
        <v>230</v>
      </c>
      <c r="D60" s="24">
        <v>5272950</v>
      </c>
      <c r="E60" s="24">
        <v>5883720.99</v>
      </c>
      <c r="F60" s="24">
        <v>603660.46</v>
      </c>
      <c r="G60" s="24">
        <v>4769875.5600000005</v>
      </c>
      <c r="H60" s="24">
        <v>1582674.81</v>
      </c>
      <c r="I60" s="24">
        <v>3010257.96</v>
      </c>
      <c r="J60" s="24">
        <v>5.01</v>
      </c>
      <c r="K60" s="24">
        <v>51.160000000000004</v>
      </c>
      <c r="L60" s="24">
        <v>2873463.0300000003</v>
      </c>
    </row>
    <row r="61" spans="1:12" ht="15">
      <c r="A61" s="17">
        <v>52</v>
      </c>
      <c r="B61" s="20" t="s">
        <v>231</v>
      </c>
      <c r="C61" s="18" t="s">
        <v>232</v>
      </c>
      <c r="D61" s="19">
        <v>47000</v>
      </c>
      <c r="E61" s="19">
        <v>47000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47000</v>
      </c>
    </row>
    <row r="62" spans="1:12" ht="15" customHeight="1">
      <c r="A62" s="21">
        <v>53</v>
      </c>
      <c r="B62" s="22" t="s">
        <v>233</v>
      </c>
      <c r="C62" s="23" t="s">
        <v>234</v>
      </c>
      <c r="D62" s="24">
        <v>47000</v>
      </c>
      <c r="E62" s="24">
        <v>47000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47000</v>
      </c>
    </row>
    <row r="63" spans="1:12" ht="15">
      <c r="A63" s="17">
        <v>54</v>
      </c>
      <c r="B63" s="20" t="s">
        <v>235</v>
      </c>
      <c r="C63" s="18" t="s">
        <v>236</v>
      </c>
      <c r="D63" s="19">
        <v>1000</v>
      </c>
      <c r="E63" s="19">
        <v>1000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1000</v>
      </c>
    </row>
    <row r="64" spans="1:12" ht="15" customHeight="1">
      <c r="A64" s="21">
        <v>55</v>
      </c>
      <c r="B64" s="22" t="s">
        <v>237</v>
      </c>
      <c r="C64" s="23" t="s">
        <v>238</v>
      </c>
      <c r="D64" s="24">
        <v>1000</v>
      </c>
      <c r="E64" s="24">
        <v>1000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1000</v>
      </c>
    </row>
    <row r="65" spans="1:12" ht="15" customHeight="1">
      <c r="A65" s="17">
        <v>56</v>
      </c>
      <c r="B65" s="20" t="s">
        <v>239</v>
      </c>
      <c r="C65" s="18" t="s">
        <v>240</v>
      </c>
      <c r="D65" s="19">
        <v>370000</v>
      </c>
      <c r="E65" s="19">
        <v>370000</v>
      </c>
      <c r="F65" s="19">
        <v>20291.91</v>
      </c>
      <c r="G65" s="19">
        <v>88611.91</v>
      </c>
      <c r="H65" s="19">
        <v>33354.35</v>
      </c>
      <c r="I65" s="19">
        <v>49123.35</v>
      </c>
      <c r="J65" s="19">
        <v>0.08</v>
      </c>
      <c r="K65" s="19">
        <v>13.280000000000001</v>
      </c>
      <c r="L65" s="19">
        <v>320876.65</v>
      </c>
    </row>
    <row r="66" spans="1:12" ht="15" customHeight="1">
      <c r="A66" s="21">
        <v>57</v>
      </c>
      <c r="B66" s="22" t="s">
        <v>241</v>
      </c>
      <c r="C66" s="23" t="s">
        <v>140</v>
      </c>
      <c r="D66" s="24">
        <v>80000</v>
      </c>
      <c r="E66" s="24">
        <v>80000</v>
      </c>
      <c r="F66" s="24">
        <v>4087.56</v>
      </c>
      <c r="G66" s="24">
        <v>62587.56</v>
      </c>
      <c r="H66" s="24">
        <v>13000</v>
      </c>
      <c r="I66" s="24">
        <v>26000</v>
      </c>
      <c r="J66" s="24">
        <v>0.04</v>
      </c>
      <c r="K66" s="24">
        <v>32.5</v>
      </c>
      <c r="L66" s="24">
        <v>54000</v>
      </c>
    </row>
    <row r="67" spans="1:12" ht="15" customHeight="1">
      <c r="A67" s="21">
        <v>58</v>
      </c>
      <c r="B67" s="22" t="s">
        <v>242</v>
      </c>
      <c r="C67" s="23" t="s">
        <v>144</v>
      </c>
      <c r="D67" s="24">
        <v>2000</v>
      </c>
      <c r="E67" s="24">
        <v>2000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2000</v>
      </c>
    </row>
    <row r="68" spans="1:12" ht="15" customHeight="1">
      <c r="A68" s="21">
        <v>59</v>
      </c>
      <c r="B68" s="22" t="s">
        <v>243</v>
      </c>
      <c r="C68" s="23" t="s">
        <v>244</v>
      </c>
      <c r="D68" s="24">
        <v>105000</v>
      </c>
      <c r="E68" s="24">
        <v>105000</v>
      </c>
      <c r="F68" s="24">
        <v>16204.35</v>
      </c>
      <c r="G68" s="24">
        <v>26024.350000000002</v>
      </c>
      <c r="H68" s="24">
        <v>20354.350000000002</v>
      </c>
      <c r="I68" s="24">
        <v>23123.350000000002</v>
      </c>
      <c r="J68" s="24">
        <v>0.04</v>
      </c>
      <c r="K68" s="24">
        <v>22.02</v>
      </c>
      <c r="L68" s="24">
        <v>81876.65000000001</v>
      </c>
    </row>
    <row r="69" spans="1:12" ht="15" customHeight="1">
      <c r="A69" s="21">
        <v>60</v>
      </c>
      <c r="B69" s="22" t="s">
        <v>245</v>
      </c>
      <c r="C69" s="23" t="s">
        <v>246</v>
      </c>
      <c r="D69" s="24">
        <v>9000</v>
      </c>
      <c r="E69" s="24">
        <v>9000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9000</v>
      </c>
    </row>
    <row r="70" spans="1:12" ht="15" customHeight="1">
      <c r="A70" s="21">
        <v>61</v>
      </c>
      <c r="B70" s="22" t="s">
        <v>247</v>
      </c>
      <c r="C70" s="23" t="s">
        <v>248</v>
      </c>
      <c r="D70" s="24">
        <v>174000</v>
      </c>
      <c r="E70" s="24">
        <v>174000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174000</v>
      </c>
    </row>
    <row r="71" spans="1:12" ht="15" customHeight="1">
      <c r="A71" s="17">
        <v>62</v>
      </c>
      <c r="B71" s="20" t="s">
        <v>249</v>
      </c>
      <c r="C71" s="18" t="s">
        <v>250</v>
      </c>
      <c r="D71" s="19">
        <v>174000</v>
      </c>
      <c r="E71" s="19">
        <v>174000</v>
      </c>
      <c r="F71" s="19">
        <v>1137.55</v>
      </c>
      <c r="G71" s="19">
        <v>10296.48</v>
      </c>
      <c r="H71" s="19">
        <v>1972.07</v>
      </c>
      <c r="I71" s="19">
        <v>9331</v>
      </c>
      <c r="J71" s="19">
        <v>0.02</v>
      </c>
      <c r="K71" s="19">
        <v>5.36</v>
      </c>
      <c r="L71" s="19">
        <v>164669</v>
      </c>
    </row>
    <row r="72" spans="1:12" ht="15" customHeight="1">
      <c r="A72" s="21">
        <v>63</v>
      </c>
      <c r="B72" s="22" t="s">
        <v>251</v>
      </c>
      <c r="C72" s="23" t="s">
        <v>176</v>
      </c>
      <c r="D72" s="24">
        <v>53000</v>
      </c>
      <c r="E72" s="24">
        <v>53000</v>
      </c>
      <c r="F72" s="24">
        <v>1137.55</v>
      </c>
      <c r="G72" s="24">
        <v>10296.48</v>
      </c>
      <c r="H72" s="24">
        <v>1972.07</v>
      </c>
      <c r="I72" s="24">
        <v>9331</v>
      </c>
      <c r="J72" s="24">
        <v>0.02</v>
      </c>
      <c r="K72" s="24">
        <v>17.61</v>
      </c>
      <c r="L72" s="24">
        <v>43669</v>
      </c>
    </row>
    <row r="73" spans="1:12" ht="15" customHeight="1">
      <c r="A73" s="21">
        <v>64</v>
      </c>
      <c r="B73" s="22" t="s">
        <v>252</v>
      </c>
      <c r="C73" s="23" t="s">
        <v>253</v>
      </c>
      <c r="D73" s="24">
        <v>55000</v>
      </c>
      <c r="E73" s="24">
        <v>55000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55000</v>
      </c>
    </row>
    <row r="74" spans="1:12" ht="15" customHeight="1">
      <c r="A74" s="21">
        <v>65</v>
      </c>
      <c r="B74" s="22" t="s">
        <v>254</v>
      </c>
      <c r="C74" s="23" t="s">
        <v>255</v>
      </c>
      <c r="D74" s="24">
        <v>1000</v>
      </c>
      <c r="E74" s="24">
        <v>1000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1000</v>
      </c>
    </row>
    <row r="75" spans="1:12" ht="15" customHeight="1">
      <c r="A75" s="21">
        <v>66</v>
      </c>
      <c r="B75" s="22" t="s">
        <v>256</v>
      </c>
      <c r="C75" s="23" t="s">
        <v>257</v>
      </c>
      <c r="D75" s="24">
        <v>64000</v>
      </c>
      <c r="E75" s="24">
        <v>64000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64000</v>
      </c>
    </row>
    <row r="76" spans="1:12" ht="15" customHeight="1">
      <c r="A76" s="21">
        <v>67</v>
      </c>
      <c r="B76" s="22" t="s">
        <v>258</v>
      </c>
      <c r="C76" s="23" t="s">
        <v>259</v>
      </c>
      <c r="D76" s="24">
        <v>1000</v>
      </c>
      <c r="E76" s="24">
        <v>1000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1000</v>
      </c>
    </row>
    <row r="77" spans="1:12" ht="15" customHeight="1">
      <c r="A77" s="17">
        <v>68</v>
      </c>
      <c r="B77" s="20" t="s">
        <v>260</v>
      </c>
      <c r="C77" s="18" t="s">
        <v>261</v>
      </c>
      <c r="D77" s="19">
        <v>745131</v>
      </c>
      <c r="E77" s="19">
        <v>745131</v>
      </c>
      <c r="F77" s="19">
        <v>10594.52</v>
      </c>
      <c r="G77" s="19">
        <v>23780.52</v>
      </c>
      <c r="H77" s="19">
        <v>4330.9</v>
      </c>
      <c r="I77" s="19">
        <v>13516.9</v>
      </c>
      <c r="J77" s="19">
        <v>0.02</v>
      </c>
      <c r="K77" s="19">
        <v>1.81</v>
      </c>
      <c r="L77" s="19">
        <v>731614.1</v>
      </c>
    </row>
    <row r="78" spans="1:12" ht="15">
      <c r="A78" s="21">
        <v>69</v>
      </c>
      <c r="B78" s="22" t="s">
        <v>262</v>
      </c>
      <c r="C78" s="23" t="s">
        <v>263</v>
      </c>
      <c r="D78" s="24">
        <v>745131</v>
      </c>
      <c r="E78" s="24">
        <v>745131</v>
      </c>
      <c r="F78" s="24">
        <v>10594.52</v>
      </c>
      <c r="G78" s="24">
        <v>23780.52</v>
      </c>
      <c r="H78" s="24">
        <v>4330.9</v>
      </c>
      <c r="I78" s="24">
        <v>13516.9</v>
      </c>
      <c r="J78" s="24">
        <v>0.02</v>
      </c>
      <c r="K78" s="24">
        <v>1.81</v>
      </c>
      <c r="L78" s="24">
        <v>731614.1</v>
      </c>
    </row>
    <row r="79" spans="1:12" ht="15">
      <c r="A79" s="17">
        <v>70</v>
      </c>
      <c r="B79" s="20" t="s">
        <v>264</v>
      </c>
      <c r="C79" s="18" t="s">
        <v>265</v>
      </c>
      <c r="D79" s="19">
        <v>465000</v>
      </c>
      <c r="E79" s="19">
        <v>465000</v>
      </c>
      <c r="F79" s="19">
        <v>14575.75</v>
      </c>
      <c r="G79" s="19">
        <v>14575.75</v>
      </c>
      <c r="H79" s="19">
        <v>14575.75</v>
      </c>
      <c r="I79" s="19">
        <v>14575.75</v>
      </c>
      <c r="J79" s="19">
        <v>0.02</v>
      </c>
      <c r="K79" s="19">
        <v>3.13</v>
      </c>
      <c r="L79" s="19">
        <v>450424.25</v>
      </c>
    </row>
    <row r="80" spans="1:12" ht="15" customHeight="1">
      <c r="A80" s="21">
        <v>71</v>
      </c>
      <c r="B80" s="22" t="s">
        <v>266</v>
      </c>
      <c r="C80" s="23" t="s">
        <v>267</v>
      </c>
      <c r="D80" s="24">
        <v>465000</v>
      </c>
      <c r="E80" s="24">
        <v>465000</v>
      </c>
      <c r="F80" s="24">
        <v>14575.75</v>
      </c>
      <c r="G80" s="24">
        <v>14575.75</v>
      </c>
      <c r="H80" s="24">
        <v>14575.75</v>
      </c>
      <c r="I80" s="24">
        <v>14575.75</v>
      </c>
      <c r="J80" s="24">
        <v>0.02</v>
      </c>
      <c r="K80" s="24">
        <v>3.13</v>
      </c>
      <c r="L80" s="24">
        <v>450424.25</v>
      </c>
    </row>
    <row r="81" spans="1:12" ht="15">
      <c r="A81" s="17">
        <v>72</v>
      </c>
      <c r="B81" s="20" t="s">
        <v>268</v>
      </c>
      <c r="C81" s="18" t="s">
        <v>269</v>
      </c>
      <c r="D81" s="19">
        <v>3875250</v>
      </c>
      <c r="E81" s="19">
        <v>3875250</v>
      </c>
      <c r="F81" s="19">
        <v>322206.04</v>
      </c>
      <c r="G81" s="19">
        <v>2832124.97</v>
      </c>
      <c r="H81" s="19">
        <v>321424.01</v>
      </c>
      <c r="I81" s="19">
        <v>479068.08</v>
      </c>
      <c r="J81" s="19">
        <v>0.8</v>
      </c>
      <c r="K81" s="19">
        <v>12.36</v>
      </c>
      <c r="L81" s="19">
        <v>3396181.92</v>
      </c>
    </row>
    <row r="82" spans="1:12" ht="15" customHeight="1">
      <c r="A82" s="21">
        <v>73</v>
      </c>
      <c r="B82" s="22" t="s">
        <v>270</v>
      </c>
      <c r="C82" s="23" t="s">
        <v>140</v>
      </c>
      <c r="D82" s="24">
        <v>854250</v>
      </c>
      <c r="E82" s="24">
        <v>854250</v>
      </c>
      <c r="F82" s="24">
        <v>310791.04</v>
      </c>
      <c r="G82" s="24">
        <v>532073.74</v>
      </c>
      <c r="H82" s="24">
        <v>304133.01</v>
      </c>
      <c r="I82" s="24">
        <v>458023.08</v>
      </c>
      <c r="J82" s="24">
        <v>0.76</v>
      </c>
      <c r="K82" s="24">
        <v>53.620000000000005</v>
      </c>
      <c r="L82" s="24">
        <v>396226.92</v>
      </c>
    </row>
    <row r="83" spans="1:12" ht="15" customHeight="1">
      <c r="A83" s="21">
        <v>74</v>
      </c>
      <c r="B83" s="22" t="s">
        <v>271</v>
      </c>
      <c r="C83" s="23" t="s">
        <v>207</v>
      </c>
      <c r="D83" s="24">
        <v>8000</v>
      </c>
      <c r="E83" s="24">
        <v>8000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8000</v>
      </c>
    </row>
    <row r="84" spans="1:12" ht="15" customHeight="1">
      <c r="A84" s="21">
        <v>75</v>
      </c>
      <c r="B84" s="22" t="s">
        <v>272</v>
      </c>
      <c r="C84" s="23" t="s">
        <v>273</v>
      </c>
      <c r="D84" s="24">
        <v>3013000</v>
      </c>
      <c r="E84" s="24">
        <v>3013000</v>
      </c>
      <c r="F84" s="24">
        <v>11415</v>
      </c>
      <c r="G84" s="24">
        <v>2300051.23</v>
      </c>
      <c r="H84" s="24">
        <v>17291</v>
      </c>
      <c r="I84" s="24">
        <v>21045</v>
      </c>
      <c r="J84" s="24">
        <v>0.04</v>
      </c>
      <c r="K84" s="24">
        <v>0.7000000000000001</v>
      </c>
      <c r="L84" s="24">
        <v>2991955</v>
      </c>
    </row>
    <row r="85" spans="1:12" ht="15" customHeight="1">
      <c r="A85" s="17">
        <v>76</v>
      </c>
      <c r="B85" s="20" t="s">
        <v>274</v>
      </c>
      <c r="C85" s="18" t="s">
        <v>275</v>
      </c>
      <c r="D85" s="19">
        <v>426500</v>
      </c>
      <c r="E85" s="19">
        <v>707180</v>
      </c>
      <c r="F85" s="19">
        <v>355454.46</v>
      </c>
      <c r="G85" s="19">
        <v>429346.13</v>
      </c>
      <c r="H85" s="19">
        <v>44641.29</v>
      </c>
      <c r="I85" s="19">
        <v>99052.36</v>
      </c>
      <c r="J85" s="19">
        <v>0.17</v>
      </c>
      <c r="K85" s="19">
        <v>14.01</v>
      </c>
      <c r="L85" s="19">
        <v>608127.64</v>
      </c>
    </row>
    <row r="86" spans="1:12" ht="15" customHeight="1">
      <c r="A86" s="21">
        <v>77</v>
      </c>
      <c r="B86" s="22" t="s">
        <v>276</v>
      </c>
      <c r="C86" s="23" t="s">
        <v>277</v>
      </c>
      <c r="D86" s="24">
        <v>127500</v>
      </c>
      <c r="E86" s="24">
        <v>127500</v>
      </c>
      <c r="F86" s="24">
        <v>19502.34</v>
      </c>
      <c r="G86" s="24">
        <v>31662.54</v>
      </c>
      <c r="H86" s="24">
        <v>15732.54</v>
      </c>
      <c r="I86" s="24">
        <v>17362.54</v>
      </c>
      <c r="J86" s="24">
        <v>0.03</v>
      </c>
      <c r="K86" s="24">
        <v>13.620000000000001</v>
      </c>
      <c r="L86" s="24">
        <v>110137.46</v>
      </c>
    </row>
    <row r="87" spans="1:12" ht="15">
      <c r="A87" s="21">
        <v>78</v>
      </c>
      <c r="B87" s="22" t="s">
        <v>278</v>
      </c>
      <c r="C87" s="23" t="s">
        <v>279</v>
      </c>
      <c r="D87" s="24">
        <v>299000</v>
      </c>
      <c r="E87" s="24">
        <v>579680</v>
      </c>
      <c r="F87" s="24">
        <v>335952.12</v>
      </c>
      <c r="G87" s="24">
        <v>397683.59</v>
      </c>
      <c r="H87" s="24">
        <v>28908.75</v>
      </c>
      <c r="I87" s="24">
        <v>81689.82</v>
      </c>
      <c r="J87" s="24">
        <v>0.14</v>
      </c>
      <c r="K87" s="24">
        <v>14.09</v>
      </c>
      <c r="L87" s="24">
        <v>497990.18</v>
      </c>
    </row>
    <row r="88" spans="1:12" ht="15" customHeight="1">
      <c r="A88" s="17">
        <v>79</v>
      </c>
      <c r="B88" s="20" t="s">
        <v>280</v>
      </c>
      <c r="C88" s="18" t="s">
        <v>281</v>
      </c>
      <c r="D88" s="19">
        <v>4540000</v>
      </c>
      <c r="E88" s="19">
        <v>4540000</v>
      </c>
      <c r="F88" s="19">
        <v>908382.04</v>
      </c>
      <c r="G88" s="19">
        <v>1680610.5</v>
      </c>
      <c r="H88" s="19">
        <v>908382.04</v>
      </c>
      <c r="I88" s="19">
        <v>1680610.5</v>
      </c>
      <c r="J88" s="19">
        <v>2.81</v>
      </c>
      <c r="K88" s="19">
        <v>37.02</v>
      </c>
      <c r="L88" s="19">
        <v>2859389.5</v>
      </c>
    </row>
    <row r="89" spans="1:12" ht="15" customHeight="1">
      <c r="A89" s="21">
        <v>80</v>
      </c>
      <c r="B89" s="22" t="s">
        <v>282</v>
      </c>
      <c r="C89" s="23" t="s">
        <v>149</v>
      </c>
      <c r="D89" s="24">
        <v>1800000</v>
      </c>
      <c r="E89" s="24">
        <v>1800000</v>
      </c>
      <c r="F89" s="24">
        <v>405503.06</v>
      </c>
      <c r="G89" s="24">
        <v>748005.74</v>
      </c>
      <c r="H89" s="24">
        <v>405503.06</v>
      </c>
      <c r="I89" s="24">
        <v>748005.74</v>
      </c>
      <c r="J89" s="24">
        <v>1.25</v>
      </c>
      <c r="K89" s="24">
        <v>41.56</v>
      </c>
      <c r="L89" s="24">
        <v>1051994.26</v>
      </c>
    </row>
    <row r="90" spans="1:12" ht="15" customHeight="1">
      <c r="A90" s="21">
        <v>81</v>
      </c>
      <c r="B90" s="22" t="s">
        <v>283</v>
      </c>
      <c r="C90" s="23" t="s">
        <v>284</v>
      </c>
      <c r="D90" s="24">
        <v>1540000</v>
      </c>
      <c r="E90" s="24">
        <v>1540000</v>
      </c>
      <c r="F90" s="24">
        <v>217362.71</v>
      </c>
      <c r="G90" s="24">
        <v>466012.3</v>
      </c>
      <c r="H90" s="24">
        <v>217362.71</v>
      </c>
      <c r="I90" s="24">
        <v>466012.3</v>
      </c>
      <c r="J90" s="24">
        <v>0.78</v>
      </c>
      <c r="K90" s="24">
        <v>30.26</v>
      </c>
      <c r="L90" s="24">
        <v>1073987.7</v>
      </c>
    </row>
    <row r="91" spans="1:12" ht="15" customHeight="1">
      <c r="A91" s="21">
        <v>82</v>
      </c>
      <c r="B91" s="22" t="s">
        <v>285</v>
      </c>
      <c r="C91" s="23" t="s">
        <v>286</v>
      </c>
      <c r="D91" s="24">
        <v>1200000</v>
      </c>
      <c r="E91" s="24">
        <v>1200000</v>
      </c>
      <c r="F91" s="24">
        <v>285516.27</v>
      </c>
      <c r="G91" s="24">
        <v>466592.46</v>
      </c>
      <c r="H91" s="24">
        <v>285516.27</v>
      </c>
      <c r="I91" s="24">
        <v>466592.46</v>
      </c>
      <c r="J91" s="24">
        <v>0.78</v>
      </c>
      <c r="K91" s="24">
        <v>38.88</v>
      </c>
      <c r="L91" s="24">
        <v>733407.54</v>
      </c>
    </row>
    <row r="92" spans="1:12" ht="15">
      <c r="A92" s="17">
        <v>83</v>
      </c>
      <c r="B92" s="112" t="s">
        <v>287</v>
      </c>
      <c r="C92" s="112"/>
      <c r="D92" s="19">
        <v>17469000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L92" s="19">
        <v>17469000</v>
      </c>
    </row>
    <row r="93" spans="1:12" ht="15">
      <c r="A93" s="17">
        <v>84</v>
      </c>
      <c r="B93" s="112" t="s">
        <v>288</v>
      </c>
      <c r="C93" s="112"/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</row>
    <row r="94" spans="1:12" ht="15">
      <c r="A94" s="17">
        <v>85</v>
      </c>
      <c r="B94" s="112" t="s">
        <v>289</v>
      </c>
      <c r="C94" s="112"/>
      <c r="D94" s="19">
        <v>10187555</v>
      </c>
      <c r="E94" s="19">
        <v>1606481.67</v>
      </c>
      <c r="F94" s="19">
        <v>3180770.77</v>
      </c>
      <c r="G94" s="19">
        <v>1606481.67</v>
      </c>
      <c r="H94" s="19">
        <v>3176157.2800000003</v>
      </c>
      <c r="I94" s="19">
        <v>100</v>
      </c>
      <c r="J94" s="19">
        <v>31.18</v>
      </c>
      <c r="K94" s="26">
        <v>31.18</v>
      </c>
      <c r="L94" s="19">
        <v>7011397.72</v>
      </c>
    </row>
    <row r="95" spans="1:12" ht="15">
      <c r="A95" s="21">
        <v>86</v>
      </c>
      <c r="B95" s="22" t="s">
        <v>135</v>
      </c>
      <c r="C95" s="23" t="s">
        <v>136</v>
      </c>
      <c r="D95" s="24">
        <v>400000</v>
      </c>
      <c r="E95" s="24">
        <v>400000</v>
      </c>
      <c r="F95" s="24">
        <v>46643.19</v>
      </c>
      <c r="G95" s="24">
        <v>92998.32</v>
      </c>
      <c r="H95" s="24">
        <v>46643.19</v>
      </c>
      <c r="I95" s="24">
        <v>92998.32</v>
      </c>
      <c r="J95" s="24">
        <v>2.93</v>
      </c>
      <c r="K95" s="24">
        <v>23.25</v>
      </c>
      <c r="L95" s="24">
        <v>307001.68</v>
      </c>
    </row>
    <row r="96" spans="1:12" ht="15" customHeight="1">
      <c r="A96" s="21">
        <v>87</v>
      </c>
      <c r="B96" s="22" t="s">
        <v>145</v>
      </c>
      <c r="C96" s="23" t="s">
        <v>146</v>
      </c>
      <c r="D96" s="24">
        <v>3086795</v>
      </c>
      <c r="E96" s="24">
        <v>3086795</v>
      </c>
      <c r="F96" s="24">
        <v>484148.04000000004</v>
      </c>
      <c r="G96" s="24">
        <v>940599.41</v>
      </c>
      <c r="H96" s="24">
        <v>484148.04000000004</v>
      </c>
      <c r="I96" s="24">
        <v>940599.41</v>
      </c>
      <c r="J96" s="24">
        <v>29.61</v>
      </c>
      <c r="K96" s="24">
        <v>30.47</v>
      </c>
      <c r="L96" s="24">
        <v>2146195.59</v>
      </c>
    </row>
    <row r="97" spans="1:12" ht="15" customHeight="1">
      <c r="A97" s="21">
        <v>88</v>
      </c>
      <c r="B97" s="22" t="s">
        <v>177</v>
      </c>
      <c r="C97" s="23" t="s">
        <v>178</v>
      </c>
      <c r="D97" s="24">
        <v>20000</v>
      </c>
      <c r="E97" s="24">
        <v>20000</v>
      </c>
      <c r="F97" s="24">
        <v>0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20000</v>
      </c>
    </row>
    <row r="98" spans="1:12" ht="15">
      <c r="A98" s="21">
        <v>89</v>
      </c>
      <c r="B98" s="22" t="s">
        <v>181</v>
      </c>
      <c r="C98" s="23" t="s">
        <v>182</v>
      </c>
      <c r="D98" s="24">
        <v>2738660</v>
      </c>
      <c r="E98" s="24">
        <v>2738660</v>
      </c>
      <c r="F98" s="24">
        <v>434957.3</v>
      </c>
      <c r="G98" s="24">
        <v>861574.55</v>
      </c>
      <c r="H98" s="24">
        <v>434957.3</v>
      </c>
      <c r="I98" s="24">
        <v>861574.55</v>
      </c>
      <c r="J98" s="24">
        <v>27.13</v>
      </c>
      <c r="K98" s="24">
        <v>31.46</v>
      </c>
      <c r="L98" s="24">
        <v>1877085.45</v>
      </c>
    </row>
    <row r="99" spans="1:12" ht="15">
      <c r="A99" s="21">
        <v>90</v>
      </c>
      <c r="B99" s="22" t="s">
        <v>201</v>
      </c>
      <c r="C99" s="23" t="s">
        <v>202</v>
      </c>
      <c r="D99" s="24">
        <v>3942100</v>
      </c>
      <c r="E99" s="24">
        <v>3942100</v>
      </c>
      <c r="F99" s="24">
        <v>640733.14</v>
      </c>
      <c r="G99" s="24">
        <v>1285598.49</v>
      </c>
      <c r="H99" s="24">
        <v>640733.14</v>
      </c>
      <c r="I99" s="24">
        <v>1280985</v>
      </c>
      <c r="J99" s="24">
        <v>40.33</v>
      </c>
      <c r="K99" s="24">
        <v>32.49</v>
      </c>
      <c r="L99" s="24">
        <v>2661115</v>
      </c>
    </row>
    <row r="100" spans="1:12" ht="15">
      <c r="A100" s="17">
        <v>91</v>
      </c>
      <c r="B100" s="112" t="s">
        <v>290</v>
      </c>
      <c r="C100" s="112"/>
      <c r="D100" s="27">
        <v>230006608</v>
      </c>
      <c r="E100" s="19">
        <v>240168381.37</v>
      </c>
      <c r="F100" s="19">
        <v>39122300.2</v>
      </c>
      <c r="G100" s="19">
        <v>85203534.17</v>
      </c>
      <c r="H100" s="19">
        <v>37058216.160000004</v>
      </c>
      <c r="I100" s="19">
        <v>63231028.13</v>
      </c>
      <c r="J100" s="19">
        <v>100</v>
      </c>
      <c r="K100" s="19">
        <v>26.330000000000002</v>
      </c>
      <c r="L100" s="19">
        <v>176937353.24</v>
      </c>
    </row>
  </sheetData>
  <sheetProtection password="CADC" sheet="1"/>
  <mergeCells count="15">
    <mergeCell ref="B1:L1"/>
    <mergeCell ref="B2:L2"/>
    <mergeCell ref="B3:L3"/>
    <mergeCell ref="B4:L5"/>
    <mergeCell ref="A6:L6"/>
    <mergeCell ref="F8:G8"/>
    <mergeCell ref="H8:I8"/>
    <mergeCell ref="E8:E9"/>
    <mergeCell ref="L8:L9"/>
    <mergeCell ref="B100:C100"/>
    <mergeCell ref="B94:C94"/>
    <mergeCell ref="B93:C93"/>
    <mergeCell ref="B92:C92"/>
    <mergeCell ref="B10:C10"/>
    <mergeCell ref="D8:D9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1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5.421875" style="0" customWidth="1"/>
    <col min="5" max="9" width="10.8515625" style="0" customWidth="1"/>
  </cols>
  <sheetData>
    <row r="1" spans="1:9" ht="15.75">
      <c r="A1" s="128" t="s">
        <v>120</v>
      </c>
      <c r="B1" s="128"/>
      <c r="C1" s="128"/>
      <c r="D1" s="128"/>
      <c r="E1" s="128"/>
      <c r="F1" s="128"/>
      <c r="G1" s="128"/>
      <c r="H1" s="128"/>
      <c r="I1" s="128"/>
    </row>
    <row r="2" spans="1:9" ht="15">
      <c r="A2" s="129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9" ht="15">
      <c r="A3" s="130" t="s">
        <v>2</v>
      </c>
      <c r="B3" s="130"/>
      <c r="C3" s="130"/>
      <c r="D3" s="130"/>
      <c r="E3" s="130"/>
      <c r="F3" s="130"/>
      <c r="G3" s="130"/>
      <c r="H3" s="130"/>
      <c r="I3" s="130"/>
    </row>
    <row r="4" spans="1:9" ht="15">
      <c r="A4" s="28"/>
      <c r="B4" s="28"/>
      <c r="C4" s="28"/>
      <c r="D4" s="28"/>
      <c r="E4" s="28"/>
      <c r="F4" s="28"/>
      <c r="G4" s="28"/>
      <c r="H4" s="28"/>
      <c r="I4" s="28"/>
    </row>
    <row r="5" spans="1:9" ht="15">
      <c r="A5" s="131" t="s">
        <v>389</v>
      </c>
      <c r="B5" s="131"/>
      <c r="C5" s="131"/>
      <c r="D5" s="131"/>
      <c r="E5" s="131"/>
      <c r="F5" s="131"/>
      <c r="G5" s="131"/>
      <c r="H5" s="131"/>
      <c r="I5" s="131"/>
    </row>
    <row r="6" spans="1:9" ht="15">
      <c r="A6" s="131"/>
      <c r="B6" s="131"/>
      <c r="C6" s="131"/>
      <c r="D6" s="131"/>
      <c r="E6" s="131"/>
      <c r="F6" s="131"/>
      <c r="G6" s="131"/>
      <c r="H6" s="131"/>
      <c r="I6" s="131"/>
    </row>
    <row r="7" spans="1:9" ht="15">
      <c r="A7" s="131"/>
      <c r="B7" s="131"/>
      <c r="C7" s="131"/>
      <c r="D7" s="131"/>
      <c r="E7" s="131"/>
      <c r="F7" s="131"/>
      <c r="G7" s="131"/>
      <c r="H7" s="131"/>
      <c r="I7" s="131"/>
    </row>
    <row r="8" spans="1:9" ht="41.25" customHeight="1">
      <c r="A8" s="122" t="s">
        <v>293</v>
      </c>
      <c r="B8" s="122"/>
      <c r="C8" s="122"/>
      <c r="D8" s="122"/>
      <c r="E8" s="122"/>
      <c r="F8" s="122"/>
      <c r="G8" s="122"/>
      <c r="H8" s="122"/>
      <c r="I8" s="122"/>
    </row>
    <row r="9" spans="1:9" ht="15">
      <c r="A9" s="28"/>
      <c r="B9" s="28"/>
      <c r="C9" s="28"/>
      <c r="D9" s="28"/>
      <c r="E9" s="28"/>
      <c r="F9" s="28"/>
      <c r="G9" s="123" t="s">
        <v>294</v>
      </c>
      <c r="H9" s="123"/>
      <c r="I9" s="123"/>
    </row>
    <row r="10" spans="1:9" ht="15">
      <c r="A10" s="121"/>
      <c r="B10" s="123" t="s">
        <v>6</v>
      </c>
      <c r="C10" s="123"/>
      <c r="D10" s="123"/>
      <c r="E10" s="121" t="s">
        <v>295</v>
      </c>
      <c r="F10" s="121" t="s">
        <v>296</v>
      </c>
      <c r="G10" s="123"/>
      <c r="H10" s="123"/>
      <c r="I10" s="123"/>
    </row>
    <row r="11" spans="1:9" ht="15">
      <c r="A11" s="121"/>
      <c r="B11" s="123"/>
      <c r="C11" s="123"/>
      <c r="D11" s="123"/>
      <c r="E11" s="121"/>
      <c r="F11" s="121"/>
      <c r="G11" s="28"/>
      <c r="H11" s="28"/>
      <c r="I11" s="28"/>
    </row>
    <row r="12" spans="1:9" ht="15">
      <c r="A12" s="28"/>
      <c r="B12" s="123"/>
      <c r="C12" s="123"/>
      <c r="D12" s="123"/>
      <c r="E12" s="121"/>
      <c r="F12" s="121"/>
      <c r="G12" s="121" t="s">
        <v>91</v>
      </c>
      <c r="H12" s="121" t="s">
        <v>297</v>
      </c>
      <c r="I12" s="121" t="s">
        <v>298</v>
      </c>
    </row>
    <row r="13" spans="1:9" ht="15">
      <c r="A13" s="28"/>
      <c r="B13" s="28"/>
      <c r="C13" s="28"/>
      <c r="D13" s="28"/>
      <c r="E13" s="28"/>
      <c r="F13" s="28"/>
      <c r="G13" s="121"/>
      <c r="H13" s="121"/>
      <c r="I13" s="121"/>
    </row>
    <row r="14" spans="1:9" ht="15">
      <c r="A14" s="30">
        <v>1</v>
      </c>
      <c r="B14" s="126" t="s">
        <v>299</v>
      </c>
      <c r="C14" s="126"/>
      <c r="D14" s="126"/>
      <c r="E14" s="31">
        <v>12375850</v>
      </c>
      <c r="F14" s="31">
        <v>12375850</v>
      </c>
      <c r="G14" s="31">
        <v>1881410.79</v>
      </c>
      <c r="H14" s="31">
        <v>3013723.91</v>
      </c>
      <c r="I14" s="31">
        <v>6763541.11</v>
      </c>
    </row>
    <row r="15" spans="1:9" ht="15">
      <c r="A15" s="28"/>
      <c r="B15" s="126"/>
      <c r="C15" s="126"/>
      <c r="D15" s="126"/>
      <c r="E15" s="28"/>
      <c r="F15" s="28"/>
      <c r="G15" s="28"/>
      <c r="H15" s="28"/>
      <c r="I15" s="28"/>
    </row>
    <row r="16" spans="1:9" ht="15">
      <c r="A16" s="30">
        <v>2</v>
      </c>
      <c r="B16" s="125" t="s">
        <v>300</v>
      </c>
      <c r="C16" s="125"/>
      <c r="D16" s="125"/>
      <c r="E16" s="31">
        <v>12375850</v>
      </c>
      <c r="F16" s="31">
        <v>12375850</v>
      </c>
      <c r="G16" s="31">
        <v>2375261.42</v>
      </c>
      <c r="H16" s="31">
        <v>3837401.37</v>
      </c>
      <c r="I16" s="31">
        <v>6763541.11</v>
      </c>
    </row>
    <row r="17" spans="1:9" ht="15">
      <c r="A17" s="32">
        <v>3</v>
      </c>
      <c r="B17" s="124" t="s">
        <v>301</v>
      </c>
      <c r="C17" s="124"/>
      <c r="D17" s="124"/>
      <c r="E17" s="33">
        <v>7185100</v>
      </c>
      <c r="F17" s="33">
        <v>7185100</v>
      </c>
      <c r="G17" s="33">
        <v>1568450.98</v>
      </c>
      <c r="H17" s="33">
        <v>2590740.96</v>
      </c>
      <c r="I17" s="33">
        <v>2608622.15</v>
      </c>
    </row>
    <row r="18" spans="1:9" ht="15">
      <c r="A18" s="32">
        <v>4</v>
      </c>
      <c r="B18" s="124" t="s">
        <v>302</v>
      </c>
      <c r="C18" s="124"/>
      <c r="D18" s="124"/>
      <c r="E18" s="33">
        <v>7185100</v>
      </c>
      <c r="F18" s="33">
        <v>7185100</v>
      </c>
      <c r="G18" s="33">
        <v>1568450.98</v>
      </c>
      <c r="H18" s="33">
        <v>2590740.96</v>
      </c>
      <c r="I18" s="33">
        <v>2608622.15</v>
      </c>
    </row>
    <row r="19" spans="1:9" ht="15">
      <c r="A19" s="32">
        <v>5</v>
      </c>
      <c r="B19" s="124" t="s">
        <v>303</v>
      </c>
      <c r="C19" s="124"/>
      <c r="D19" s="124"/>
      <c r="E19" s="33">
        <v>7052500</v>
      </c>
      <c r="F19" s="33">
        <v>7052500</v>
      </c>
      <c r="G19" s="33">
        <v>1537418.6400000001</v>
      </c>
      <c r="H19" s="33">
        <v>2546913.49</v>
      </c>
      <c r="I19" s="33">
        <v>2549738.2</v>
      </c>
    </row>
    <row r="20" spans="1:9" ht="15">
      <c r="A20" s="32">
        <v>6</v>
      </c>
      <c r="B20" s="124" t="s">
        <v>304</v>
      </c>
      <c r="C20" s="124"/>
      <c r="D20" s="124"/>
      <c r="E20" s="33">
        <v>91000</v>
      </c>
      <c r="F20" s="33">
        <v>91000</v>
      </c>
      <c r="G20" s="33">
        <v>26717.53</v>
      </c>
      <c r="H20" s="33">
        <v>38074.39</v>
      </c>
      <c r="I20" s="33">
        <v>54909.840000000004</v>
      </c>
    </row>
    <row r="21" spans="1:9" ht="15">
      <c r="A21" s="32">
        <v>7</v>
      </c>
      <c r="B21" s="124" t="s">
        <v>305</v>
      </c>
      <c r="C21" s="124"/>
      <c r="D21" s="124"/>
      <c r="E21" s="33">
        <v>41600</v>
      </c>
      <c r="F21" s="33">
        <v>41600</v>
      </c>
      <c r="G21" s="33">
        <v>4314.81</v>
      </c>
      <c r="H21" s="33">
        <v>5753.08</v>
      </c>
      <c r="I21" s="33">
        <v>3974.11</v>
      </c>
    </row>
    <row r="22" spans="1:9" ht="15">
      <c r="A22" s="32">
        <v>8</v>
      </c>
      <c r="B22" s="124" t="s">
        <v>306</v>
      </c>
      <c r="C22" s="124"/>
      <c r="D22" s="124"/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ht="15">
      <c r="A23" s="32">
        <v>9</v>
      </c>
      <c r="B23" s="124" t="s">
        <v>303</v>
      </c>
      <c r="C23" s="124"/>
      <c r="D23" s="124"/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ht="15">
      <c r="A24" s="32">
        <v>10</v>
      </c>
      <c r="B24" s="124" t="s">
        <v>304</v>
      </c>
      <c r="C24" s="124"/>
      <c r="D24" s="124"/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15">
      <c r="A25" s="32">
        <v>11</v>
      </c>
      <c r="B25" s="124" t="s">
        <v>305</v>
      </c>
      <c r="C25" s="124"/>
      <c r="D25" s="124"/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ht="15">
      <c r="A26" s="32">
        <v>12</v>
      </c>
      <c r="B26" s="124" t="s">
        <v>307</v>
      </c>
      <c r="C26" s="124"/>
      <c r="D26" s="124"/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ht="15">
      <c r="A27" s="32">
        <v>13</v>
      </c>
      <c r="B27" s="124" t="s">
        <v>308</v>
      </c>
      <c r="C27" s="124"/>
      <c r="D27" s="124"/>
      <c r="E27" s="33">
        <v>5190750</v>
      </c>
      <c r="F27" s="33">
        <v>5190750</v>
      </c>
      <c r="G27" s="33">
        <v>806810.4400000001</v>
      </c>
      <c r="H27" s="33">
        <v>1246660.41</v>
      </c>
      <c r="I27" s="33">
        <v>4154918.96</v>
      </c>
    </row>
    <row r="28" spans="1:9" ht="15">
      <c r="A28" s="32">
        <v>14</v>
      </c>
      <c r="B28" s="124" t="s">
        <v>309</v>
      </c>
      <c r="C28" s="124"/>
      <c r="D28" s="124"/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ht="15">
      <c r="A29" s="32">
        <v>15</v>
      </c>
      <c r="B29" s="124" t="s">
        <v>310</v>
      </c>
      <c r="C29" s="124"/>
      <c r="D29" s="124"/>
      <c r="E29" s="33">
        <v>5190750</v>
      </c>
      <c r="F29" s="33">
        <v>5190750</v>
      </c>
      <c r="G29" s="33">
        <v>806810.4400000001</v>
      </c>
      <c r="H29" s="33">
        <v>1246660.41</v>
      </c>
      <c r="I29" s="33">
        <v>4154918.96</v>
      </c>
    </row>
    <row r="30" spans="1:9" ht="15">
      <c r="A30" s="32">
        <v>16</v>
      </c>
      <c r="B30" s="124" t="s">
        <v>311</v>
      </c>
      <c r="C30" s="124"/>
      <c r="D30" s="124"/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ht="15">
      <c r="A31" s="32">
        <v>17</v>
      </c>
      <c r="B31" s="124" t="s">
        <v>312</v>
      </c>
      <c r="C31" s="124"/>
      <c r="D31" s="124"/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ht="15">
      <c r="A32" s="32">
        <v>18</v>
      </c>
      <c r="B32" s="124" t="s">
        <v>313</v>
      </c>
      <c r="C32" s="124"/>
      <c r="D32" s="124"/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ht="15">
      <c r="A33" s="32">
        <v>19</v>
      </c>
      <c r="B33" s="124" t="s">
        <v>314</v>
      </c>
      <c r="C33" s="124"/>
      <c r="D33" s="124"/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ht="15">
      <c r="A34" s="32">
        <v>20</v>
      </c>
      <c r="B34" s="124" t="s">
        <v>315</v>
      </c>
      <c r="C34" s="124"/>
      <c r="D34" s="124"/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ht="15">
      <c r="A35" s="30">
        <v>21</v>
      </c>
      <c r="B35" s="125" t="s">
        <v>316</v>
      </c>
      <c r="C35" s="125"/>
      <c r="D35" s="125"/>
      <c r="E35" s="31">
        <v>0</v>
      </c>
      <c r="F35" s="31">
        <v>0</v>
      </c>
      <c r="G35" s="31">
        <v>0</v>
      </c>
      <c r="H35" s="31">
        <v>0</v>
      </c>
      <c r="I35" s="31">
        <v>0</v>
      </c>
    </row>
    <row r="36" spans="1:9" ht="15">
      <c r="A36" s="32">
        <v>22</v>
      </c>
      <c r="B36" s="124" t="s">
        <v>317</v>
      </c>
      <c r="C36" s="124"/>
      <c r="D36" s="124"/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ht="15">
      <c r="A37" s="32">
        <v>23</v>
      </c>
      <c r="B37" s="124" t="s">
        <v>318</v>
      </c>
      <c r="C37" s="124"/>
      <c r="D37" s="124"/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ht="15">
      <c r="A38" s="32">
        <v>24</v>
      </c>
      <c r="B38" s="124" t="s">
        <v>319</v>
      </c>
      <c r="C38" s="124"/>
      <c r="D38" s="124"/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ht="15">
      <c r="A39" s="30">
        <v>25</v>
      </c>
      <c r="B39" s="125" t="s">
        <v>320</v>
      </c>
      <c r="C39" s="125"/>
      <c r="D39" s="125"/>
      <c r="E39" s="31">
        <v>0</v>
      </c>
      <c r="F39" s="31">
        <v>0</v>
      </c>
      <c r="G39" s="31">
        <v>493850.63</v>
      </c>
      <c r="H39" s="31">
        <v>823677.46</v>
      </c>
      <c r="I39" s="31">
        <v>0</v>
      </c>
    </row>
    <row r="40" spans="1:9" ht="15">
      <c r="A40" s="30">
        <v>26</v>
      </c>
      <c r="B40" s="125" t="s">
        <v>321</v>
      </c>
      <c r="C40" s="125"/>
      <c r="D40" s="125"/>
      <c r="E40" s="31">
        <v>10849150</v>
      </c>
      <c r="F40" s="31">
        <v>10849150</v>
      </c>
      <c r="G40" s="31">
        <v>2407574.5500000003</v>
      </c>
      <c r="H40" s="31">
        <v>3986740.12</v>
      </c>
      <c r="I40" s="31">
        <v>3921453.48</v>
      </c>
    </row>
    <row r="41" spans="1:9" ht="15">
      <c r="A41" s="30">
        <v>27</v>
      </c>
      <c r="B41" s="125" t="s">
        <v>322</v>
      </c>
      <c r="C41" s="125"/>
      <c r="D41" s="125"/>
      <c r="E41" s="31">
        <v>23225000</v>
      </c>
      <c r="F41" s="31">
        <v>23225000</v>
      </c>
      <c r="G41" s="31">
        <v>4288985.34</v>
      </c>
      <c r="H41" s="31">
        <v>7000464.03</v>
      </c>
      <c r="I41" s="31">
        <v>10684994.59</v>
      </c>
    </row>
    <row r="42" spans="1:9" ht="15">
      <c r="A42" s="28"/>
      <c r="B42" s="28"/>
      <c r="C42" s="28"/>
      <c r="D42" s="28"/>
      <c r="E42" s="28"/>
      <c r="F42" s="28"/>
      <c r="G42" s="123" t="s">
        <v>123</v>
      </c>
      <c r="H42" s="123"/>
      <c r="I42" s="123"/>
    </row>
    <row r="43" spans="1:9" ht="15">
      <c r="A43" s="121"/>
      <c r="B43" s="123" t="s">
        <v>87</v>
      </c>
      <c r="C43" s="123"/>
      <c r="D43" s="123"/>
      <c r="E43" s="121" t="s">
        <v>323</v>
      </c>
      <c r="F43" s="121" t="s">
        <v>324</v>
      </c>
      <c r="G43" s="123"/>
      <c r="H43" s="123"/>
      <c r="I43" s="123"/>
    </row>
    <row r="44" spans="1:9" ht="15">
      <c r="A44" s="121"/>
      <c r="B44" s="123"/>
      <c r="C44" s="123"/>
      <c r="D44" s="123"/>
      <c r="E44" s="121"/>
      <c r="F44" s="121"/>
      <c r="G44" s="28"/>
      <c r="H44" s="28"/>
      <c r="I44" s="28"/>
    </row>
    <row r="45" spans="1:9" ht="15">
      <c r="A45" s="28"/>
      <c r="B45" s="123"/>
      <c r="C45" s="123"/>
      <c r="D45" s="123"/>
      <c r="E45" s="121"/>
      <c r="F45" s="121"/>
      <c r="G45" s="121" t="s">
        <v>91</v>
      </c>
      <c r="H45" s="121" t="s">
        <v>297</v>
      </c>
      <c r="I45" s="121" t="s">
        <v>298</v>
      </c>
    </row>
    <row r="46" spans="1:9" ht="15">
      <c r="A46" s="28"/>
      <c r="B46" s="28"/>
      <c r="C46" s="28"/>
      <c r="D46" s="28"/>
      <c r="E46" s="28"/>
      <c r="F46" s="28"/>
      <c r="G46" s="121"/>
      <c r="H46" s="121"/>
      <c r="I46" s="121"/>
    </row>
    <row r="47" spans="1:9" ht="15">
      <c r="A47" s="30">
        <v>28</v>
      </c>
      <c r="B47" s="126" t="s">
        <v>325</v>
      </c>
      <c r="C47" s="126"/>
      <c r="D47" s="126"/>
      <c r="E47" s="31">
        <v>5936000</v>
      </c>
      <c r="F47" s="31">
        <v>5936000</v>
      </c>
      <c r="G47" s="31">
        <v>499922.01</v>
      </c>
      <c r="H47" s="31">
        <v>935066</v>
      </c>
      <c r="I47" s="31">
        <v>1163723.6</v>
      </c>
    </row>
    <row r="48" spans="1:9" ht="15">
      <c r="A48" s="28"/>
      <c r="B48" s="126"/>
      <c r="C48" s="126"/>
      <c r="D48" s="126"/>
      <c r="E48" s="28"/>
      <c r="F48" s="28"/>
      <c r="G48" s="28"/>
      <c r="H48" s="28"/>
      <c r="I48" s="28"/>
    </row>
    <row r="49" spans="1:9" ht="15">
      <c r="A49" s="30">
        <v>29</v>
      </c>
      <c r="B49" s="125" t="s">
        <v>326</v>
      </c>
      <c r="C49" s="125"/>
      <c r="D49" s="125"/>
      <c r="E49" s="31">
        <v>896000</v>
      </c>
      <c r="F49" s="31">
        <v>896000</v>
      </c>
      <c r="G49" s="31">
        <v>75474.67</v>
      </c>
      <c r="H49" s="31">
        <v>136708</v>
      </c>
      <c r="I49" s="31">
        <v>153704.98</v>
      </c>
    </row>
    <row r="50" spans="1:9" ht="15">
      <c r="A50" s="32">
        <v>30</v>
      </c>
      <c r="B50" s="124" t="s">
        <v>327</v>
      </c>
      <c r="C50" s="124"/>
      <c r="D50" s="124"/>
      <c r="E50" s="33">
        <v>855000</v>
      </c>
      <c r="F50" s="33">
        <v>855000</v>
      </c>
      <c r="G50" s="33">
        <v>71774.67</v>
      </c>
      <c r="H50" s="33">
        <v>133008</v>
      </c>
      <c r="I50" s="33">
        <v>153704.98</v>
      </c>
    </row>
    <row r="51" spans="1:9" ht="15">
      <c r="A51" s="32">
        <v>31</v>
      </c>
      <c r="B51" s="124" t="s">
        <v>328</v>
      </c>
      <c r="C51" s="124"/>
      <c r="D51" s="124"/>
      <c r="E51" s="33">
        <v>41000</v>
      </c>
      <c r="F51" s="33">
        <v>41000</v>
      </c>
      <c r="G51" s="33">
        <v>3700</v>
      </c>
      <c r="H51" s="33">
        <v>3700</v>
      </c>
      <c r="I51" s="33">
        <v>0</v>
      </c>
    </row>
    <row r="52" spans="1:9" ht="15">
      <c r="A52" s="30">
        <v>32</v>
      </c>
      <c r="B52" s="125" t="s">
        <v>329</v>
      </c>
      <c r="C52" s="125"/>
      <c r="D52" s="125"/>
      <c r="E52" s="31">
        <v>5040000</v>
      </c>
      <c r="F52" s="31">
        <v>5040000</v>
      </c>
      <c r="G52" s="31">
        <v>424447.34</v>
      </c>
      <c r="H52" s="31">
        <v>798358</v>
      </c>
      <c r="I52" s="31">
        <v>1010018.62</v>
      </c>
    </row>
    <row r="53" spans="1:9" ht="15">
      <c r="A53" s="32">
        <v>33</v>
      </c>
      <c r="B53" s="124" t="s">
        <v>330</v>
      </c>
      <c r="C53" s="124"/>
      <c r="D53" s="124"/>
      <c r="E53" s="33">
        <v>5040000</v>
      </c>
      <c r="F53" s="33">
        <v>5040000</v>
      </c>
      <c r="G53" s="33">
        <v>424447.34</v>
      </c>
      <c r="H53" s="33">
        <v>798358</v>
      </c>
      <c r="I53" s="33">
        <v>1010018.62</v>
      </c>
    </row>
    <row r="54" spans="1:9" ht="15">
      <c r="A54" s="32">
        <v>34</v>
      </c>
      <c r="B54" s="124" t="s">
        <v>331</v>
      </c>
      <c r="C54" s="124"/>
      <c r="D54" s="124"/>
      <c r="E54" s="33">
        <v>1800000</v>
      </c>
      <c r="F54" s="33">
        <v>1800000</v>
      </c>
      <c r="G54" s="33">
        <v>6827.58</v>
      </c>
      <c r="H54" s="33">
        <v>25130.78</v>
      </c>
      <c r="I54" s="33">
        <v>246430.93</v>
      </c>
    </row>
    <row r="55" spans="1:9" ht="15">
      <c r="A55" s="32">
        <v>35</v>
      </c>
      <c r="B55" s="124" t="s">
        <v>332</v>
      </c>
      <c r="C55" s="124"/>
      <c r="D55" s="124"/>
      <c r="E55" s="33">
        <v>490000</v>
      </c>
      <c r="F55" s="33">
        <v>490000</v>
      </c>
      <c r="G55" s="33">
        <v>52726.94</v>
      </c>
      <c r="H55" s="33">
        <v>92952.64</v>
      </c>
      <c r="I55" s="33">
        <v>186369.21</v>
      </c>
    </row>
    <row r="56" spans="1:9" ht="15">
      <c r="A56" s="32">
        <v>36</v>
      </c>
      <c r="B56" s="124" t="s">
        <v>333</v>
      </c>
      <c r="C56" s="124"/>
      <c r="D56" s="124"/>
      <c r="E56" s="33">
        <v>2750000</v>
      </c>
      <c r="F56" s="33">
        <v>2750000</v>
      </c>
      <c r="G56" s="33">
        <v>364892.82</v>
      </c>
      <c r="H56" s="33">
        <v>680274.58</v>
      </c>
      <c r="I56" s="33">
        <v>577218.48</v>
      </c>
    </row>
    <row r="57" spans="1:9" ht="15">
      <c r="A57" s="32">
        <v>37</v>
      </c>
      <c r="B57" s="124" t="s">
        <v>334</v>
      </c>
      <c r="C57" s="124"/>
      <c r="D57" s="124"/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ht="15">
      <c r="A58" s="32">
        <v>38</v>
      </c>
      <c r="B58" s="124" t="s">
        <v>335</v>
      </c>
      <c r="C58" s="124"/>
      <c r="D58" s="124"/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9" ht="15">
      <c r="A59" s="32">
        <v>39</v>
      </c>
      <c r="B59" s="124" t="s">
        <v>332</v>
      </c>
      <c r="C59" s="124"/>
      <c r="D59" s="124"/>
      <c r="E59" s="33">
        <v>0</v>
      </c>
      <c r="F59" s="33">
        <v>0</v>
      </c>
      <c r="G59" s="33">
        <v>0</v>
      </c>
      <c r="H59" s="33">
        <v>0</v>
      </c>
      <c r="I59" s="33">
        <v>0</v>
      </c>
    </row>
    <row r="60" spans="1:9" ht="15">
      <c r="A60" s="32">
        <v>40</v>
      </c>
      <c r="B60" s="124" t="s">
        <v>333</v>
      </c>
      <c r="C60" s="124"/>
      <c r="D60" s="124"/>
      <c r="E60" s="33">
        <v>0</v>
      </c>
      <c r="F60" s="33">
        <v>0</v>
      </c>
      <c r="G60" s="33">
        <v>0</v>
      </c>
      <c r="H60" s="33">
        <v>0</v>
      </c>
      <c r="I60" s="33">
        <v>0</v>
      </c>
    </row>
    <row r="61" spans="1:9" ht="15">
      <c r="A61" s="32">
        <v>41</v>
      </c>
      <c r="B61" s="124" t="s">
        <v>336</v>
      </c>
      <c r="C61" s="124"/>
      <c r="D61" s="124"/>
      <c r="E61" s="33">
        <v>0</v>
      </c>
      <c r="F61" s="33">
        <v>0</v>
      </c>
      <c r="G61" s="33">
        <v>0</v>
      </c>
      <c r="H61" s="33">
        <v>0</v>
      </c>
      <c r="I61" s="33">
        <v>0</v>
      </c>
    </row>
    <row r="62" spans="1:9" ht="15">
      <c r="A62" s="32">
        <v>42</v>
      </c>
      <c r="B62" s="124" t="s">
        <v>337</v>
      </c>
      <c r="C62" s="124"/>
      <c r="D62" s="124"/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ht="15">
      <c r="A63" s="32">
        <v>43</v>
      </c>
      <c r="B63" s="124" t="s">
        <v>338</v>
      </c>
      <c r="C63" s="124"/>
      <c r="D63" s="124"/>
      <c r="E63" s="33">
        <v>0</v>
      </c>
      <c r="F63" s="33">
        <v>0</v>
      </c>
      <c r="G63" s="33">
        <v>0</v>
      </c>
      <c r="H63" s="33">
        <v>0</v>
      </c>
      <c r="I63" s="33">
        <v>0</v>
      </c>
    </row>
    <row r="64" spans="1:9" ht="15">
      <c r="A64" s="30">
        <v>44</v>
      </c>
      <c r="B64" s="125" t="s">
        <v>339</v>
      </c>
      <c r="C64" s="125"/>
      <c r="D64" s="125"/>
      <c r="E64" s="31">
        <v>20000</v>
      </c>
      <c r="F64" s="31">
        <v>20000</v>
      </c>
      <c r="G64" s="31">
        <v>0</v>
      </c>
      <c r="H64" s="31">
        <v>0</v>
      </c>
      <c r="I64" s="31">
        <v>1685.3600000000001</v>
      </c>
    </row>
    <row r="65" spans="1:9" ht="15">
      <c r="A65" s="30">
        <v>45</v>
      </c>
      <c r="B65" s="125" t="s">
        <v>340</v>
      </c>
      <c r="C65" s="125"/>
      <c r="D65" s="125"/>
      <c r="E65" s="31">
        <v>5956000</v>
      </c>
      <c r="F65" s="31">
        <v>5956000</v>
      </c>
      <c r="G65" s="31">
        <v>499922.01</v>
      </c>
      <c r="H65" s="31">
        <v>935066</v>
      </c>
      <c r="I65" s="31">
        <v>1165408.96</v>
      </c>
    </row>
    <row r="66" spans="1:9" ht="15">
      <c r="A66" s="30">
        <v>46</v>
      </c>
      <c r="B66" s="125" t="s">
        <v>341</v>
      </c>
      <c r="C66" s="125"/>
      <c r="D66" s="125"/>
      <c r="E66" s="31">
        <v>17269000</v>
      </c>
      <c r="F66" s="31">
        <v>17269000</v>
      </c>
      <c r="G66" s="31">
        <v>3789063.33</v>
      </c>
      <c r="H66" s="31">
        <v>6065398.03</v>
      </c>
      <c r="I66" s="31">
        <v>9519585.629999999</v>
      </c>
    </row>
    <row r="67" spans="1:9" ht="15">
      <c r="A67" s="28"/>
      <c r="B67" s="28"/>
      <c r="C67" s="28"/>
      <c r="D67" s="28"/>
      <c r="E67" s="28"/>
      <c r="F67" s="28"/>
      <c r="G67" s="123" t="s">
        <v>294</v>
      </c>
      <c r="H67" s="123"/>
      <c r="I67" s="123"/>
    </row>
    <row r="68" spans="1:9" ht="15">
      <c r="A68" s="121"/>
      <c r="B68" s="121" t="s">
        <v>342</v>
      </c>
      <c r="C68" s="121"/>
      <c r="D68" s="121"/>
      <c r="E68" s="121" t="s">
        <v>295</v>
      </c>
      <c r="F68" s="121" t="s">
        <v>296</v>
      </c>
      <c r="G68" s="123"/>
      <c r="H68" s="123"/>
      <c r="I68" s="123"/>
    </row>
    <row r="69" spans="1:9" ht="15">
      <c r="A69" s="121"/>
      <c r="B69" s="121"/>
      <c r="C69" s="121"/>
      <c r="D69" s="121"/>
      <c r="E69" s="121"/>
      <c r="F69" s="121"/>
      <c r="G69" s="28"/>
      <c r="H69" s="28"/>
      <c r="I69" s="28"/>
    </row>
    <row r="70" spans="1:9" ht="15">
      <c r="A70" s="28"/>
      <c r="B70" s="121"/>
      <c r="C70" s="121"/>
      <c r="D70" s="121"/>
      <c r="E70" s="121"/>
      <c r="F70" s="121"/>
      <c r="G70" s="121" t="s">
        <v>91</v>
      </c>
      <c r="H70" s="121" t="s">
        <v>297</v>
      </c>
      <c r="I70" s="121" t="s">
        <v>298</v>
      </c>
    </row>
    <row r="71" spans="1:9" ht="15">
      <c r="A71" s="28"/>
      <c r="B71" s="28"/>
      <c r="C71" s="28"/>
      <c r="D71" s="28"/>
      <c r="E71" s="28"/>
      <c r="F71" s="28"/>
      <c r="G71" s="121"/>
      <c r="H71" s="121"/>
      <c r="I71" s="121"/>
    </row>
    <row r="72" spans="1:9" ht="15">
      <c r="A72" s="30">
        <v>47</v>
      </c>
      <c r="B72" s="125" t="s">
        <v>343</v>
      </c>
      <c r="C72" s="125"/>
      <c r="D72" s="125"/>
      <c r="E72" s="31">
        <v>0</v>
      </c>
      <c r="F72" s="31">
        <v>0</v>
      </c>
      <c r="G72" s="31">
        <v>0</v>
      </c>
      <c r="H72" s="31">
        <v>0</v>
      </c>
      <c r="I72" s="31">
        <v>0</v>
      </c>
    </row>
    <row r="73" spans="1:9" ht="15">
      <c r="A73" s="32">
        <v>48</v>
      </c>
      <c r="B73" s="124" t="s">
        <v>344</v>
      </c>
      <c r="C73" s="124"/>
      <c r="D73" s="124"/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9" ht="15">
      <c r="A74" s="32">
        <v>49</v>
      </c>
      <c r="B74" s="124" t="s">
        <v>345</v>
      </c>
      <c r="C74" s="124"/>
      <c r="D74" s="124"/>
      <c r="E74" s="33">
        <v>0</v>
      </c>
      <c r="F74" s="33">
        <v>0</v>
      </c>
      <c r="G74" s="33">
        <v>0</v>
      </c>
      <c r="H74" s="33">
        <v>0</v>
      </c>
      <c r="I74" s="33">
        <v>0</v>
      </c>
    </row>
    <row r="75" spans="1:9" ht="15">
      <c r="A75" s="32">
        <v>50</v>
      </c>
      <c r="B75" s="124" t="s">
        <v>346</v>
      </c>
      <c r="C75" s="124"/>
      <c r="D75" s="124"/>
      <c r="E75" s="33">
        <v>0</v>
      </c>
      <c r="F75" s="33">
        <v>0</v>
      </c>
      <c r="G75" s="33">
        <v>0</v>
      </c>
      <c r="H75" s="33">
        <v>0</v>
      </c>
      <c r="I75" s="33">
        <v>0</v>
      </c>
    </row>
    <row r="76" spans="1:9" ht="15">
      <c r="A76" s="32">
        <v>51</v>
      </c>
      <c r="B76" s="124" t="s">
        <v>347</v>
      </c>
      <c r="C76" s="124"/>
      <c r="D76" s="124"/>
      <c r="E76" s="33">
        <v>0</v>
      </c>
      <c r="F76" s="33">
        <v>0</v>
      </c>
      <c r="G76" s="33">
        <v>0</v>
      </c>
      <c r="H76" s="33">
        <v>0</v>
      </c>
      <c r="I76" s="33">
        <v>0</v>
      </c>
    </row>
    <row r="77" spans="1:9" ht="15">
      <c r="A77" s="32">
        <v>52</v>
      </c>
      <c r="B77" s="124" t="s">
        <v>348</v>
      </c>
      <c r="C77" s="124"/>
      <c r="D77" s="124"/>
      <c r="E77" s="33">
        <v>0</v>
      </c>
      <c r="F77" s="33">
        <v>0</v>
      </c>
      <c r="G77" s="33">
        <v>0</v>
      </c>
      <c r="H77" s="33">
        <v>0</v>
      </c>
      <c r="I77" s="33">
        <v>0</v>
      </c>
    </row>
    <row r="78" spans="1:9" ht="15">
      <c r="A78" s="32">
        <v>53</v>
      </c>
      <c r="B78" s="124" t="s">
        <v>349</v>
      </c>
      <c r="C78" s="124"/>
      <c r="D78" s="124"/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ht="15">
      <c r="A79" s="32">
        <v>54</v>
      </c>
      <c r="B79" s="124" t="s">
        <v>350</v>
      </c>
      <c r="C79" s="124"/>
      <c r="D79" s="124"/>
      <c r="E79" s="33">
        <v>0</v>
      </c>
      <c r="F79" s="33">
        <v>0</v>
      </c>
      <c r="G79" s="33">
        <v>0</v>
      </c>
      <c r="H79" s="33">
        <v>0</v>
      </c>
      <c r="I79" s="33">
        <v>0</v>
      </c>
    </row>
    <row r="80" spans="1:9" ht="15">
      <c r="A80" s="32">
        <v>55</v>
      </c>
      <c r="B80" s="124" t="s">
        <v>351</v>
      </c>
      <c r="C80" s="124"/>
      <c r="D80" s="124"/>
      <c r="E80" s="33">
        <v>0</v>
      </c>
      <c r="F80" s="33">
        <v>0</v>
      </c>
      <c r="G80" s="33">
        <v>0</v>
      </c>
      <c r="H80" s="33">
        <v>0</v>
      </c>
      <c r="I80" s="33">
        <v>0</v>
      </c>
    </row>
    <row r="81" spans="1:9" ht="15">
      <c r="A81" s="29"/>
      <c r="B81" s="123" t="s">
        <v>352</v>
      </c>
      <c r="C81" s="123"/>
      <c r="D81" s="123"/>
      <c r="E81" s="123"/>
      <c r="F81" s="121"/>
      <c r="G81" s="121"/>
      <c r="H81" s="28"/>
      <c r="I81" s="28"/>
    </row>
    <row r="82" spans="1:8" ht="15">
      <c r="A82" s="30">
        <v>56</v>
      </c>
      <c r="B82" s="125" t="s">
        <v>353</v>
      </c>
      <c r="C82" s="125"/>
      <c r="D82" s="125"/>
      <c r="E82" s="125"/>
      <c r="F82" s="127"/>
      <c r="G82" s="127"/>
      <c r="H82" s="28"/>
    </row>
    <row r="83" spans="1:8" ht="15">
      <c r="A83" s="121"/>
      <c r="B83" s="123" t="s">
        <v>354</v>
      </c>
      <c r="C83" s="123"/>
      <c r="D83" s="123"/>
      <c r="E83" s="123"/>
      <c r="F83" s="123"/>
      <c r="G83" s="29"/>
      <c r="H83" s="35"/>
    </row>
    <row r="84" spans="1:8" ht="15">
      <c r="A84" s="121"/>
      <c r="B84" s="123"/>
      <c r="C84" s="123"/>
      <c r="D84" s="123"/>
      <c r="E84" s="123"/>
      <c r="F84" s="123"/>
      <c r="G84" s="35"/>
      <c r="H84" s="35"/>
    </row>
    <row r="85" spans="1:8" ht="15">
      <c r="A85" s="121"/>
      <c r="B85" s="123"/>
      <c r="C85" s="123"/>
      <c r="D85" s="123"/>
      <c r="E85" s="123"/>
      <c r="F85" s="123"/>
      <c r="G85" s="123"/>
      <c r="H85" s="120"/>
    </row>
    <row r="86" spans="1:8" ht="15">
      <c r="A86" s="28"/>
      <c r="B86" s="28"/>
      <c r="C86" s="28"/>
      <c r="D86" s="28"/>
      <c r="E86" s="28"/>
      <c r="F86" s="35"/>
      <c r="G86" s="123"/>
      <c r="H86" s="121"/>
    </row>
    <row r="87" spans="1:8" ht="15">
      <c r="A87" s="32">
        <v>57</v>
      </c>
      <c r="B87" s="124" t="s">
        <v>357</v>
      </c>
      <c r="C87" s="124"/>
      <c r="D87" s="124"/>
      <c r="E87" s="124"/>
      <c r="F87" s="35" t="s">
        <v>356</v>
      </c>
      <c r="G87" s="123" t="s">
        <v>355</v>
      </c>
      <c r="H87" s="120">
        <v>41274</v>
      </c>
    </row>
    <row r="88" spans="1:8" ht="15">
      <c r="A88" s="32">
        <v>58</v>
      </c>
      <c r="B88" s="124" t="s">
        <v>358</v>
      </c>
      <c r="C88" s="124"/>
      <c r="D88" s="124"/>
      <c r="E88" s="124"/>
      <c r="F88" s="33"/>
      <c r="G88" s="123"/>
      <c r="H88" s="121"/>
    </row>
    <row r="89" spans="1:9" ht="15">
      <c r="A89" s="32">
        <v>59</v>
      </c>
      <c r="B89" s="124" t="s">
        <v>359</v>
      </c>
      <c r="C89" s="124"/>
      <c r="D89" s="124"/>
      <c r="E89" s="124"/>
      <c r="F89" s="33">
        <v>66928918.67</v>
      </c>
      <c r="G89" s="33">
        <v>68648552.02</v>
      </c>
      <c r="H89" s="33">
        <v>63697466.35</v>
      </c>
      <c r="I89" s="28"/>
    </row>
    <row r="90" spans="1:9" ht="15">
      <c r="A90" s="32">
        <v>60</v>
      </c>
      <c r="B90" s="124" t="s">
        <v>360</v>
      </c>
      <c r="C90" s="124"/>
      <c r="D90" s="124"/>
      <c r="E90" s="124"/>
      <c r="F90" s="33"/>
      <c r="G90" s="33"/>
      <c r="H90" s="33"/>
      <c r="I90" s="28"/>
    </row>
    <row r="91" spans="1:9" ht="15">
      <c r="A91" s="28"/>
      <c r="B91" s="28"/>
      <c r="C91" s="28"/>
      <c r="D91" s="28"/>
      <c r="E91" s="28"/>
      <c r="F91" s="28"/>
      <c r="G91" s="123" t="s">
        <v>294</v>
      </c>
      <c r="H91" s="123"/>
      <c r="I91" s="123"/>
    </row>
    <row r="92" spans="1:9" ht="15">
      <c r="A92" s="121"/>
      <c r="B92" s="123" t="s">
        <v>361</v>
      </c>
      <c r="C92" s="123"/>
      <c r="D92" s="123"/>
      <c r="E92" s="121" t="s">
        <v>295</v>
      </c>
      <c r="F92" s="121" t="s">
        <v>296</v>
      </c>
      <c r="G92" s="123"/>
      <c r="H92" s="123"/>
      <c r="I92" s="123"/>
    </row>
    <row r="93" spans="1:9" ht="15">
      <c r="A93" s="121"/>
      <c r="B93" s="123"/>
      <c r="C93" s="123"/>
      <c r="D93" s="123"/>
      <c r="E93" s="121"/>
      <c r="F93" s="121"/>
      <c r="G93" s="28"/>
      <c r="H93" s="28"/>
      <c r="I93" s="28"/>
    </row>
    <row r="94" spans="1:9" ht="15">
      <c r="A94" s="28"/>
      <c r="B94" s="123"/>
      <c r="C94" s="123"/>
      <c r="D94" s="123"/>
      <c r="E94" s="121"/>
      <c r="F94" s="121"/>
      <c r="G94" s="121" t="s">
        <v>91</v>
      </c>
      <c r="H94" s="121" t="s">
        <v>297</v>
      </c>
      <c r="I94" s="121" t="s">
        <v>298</v>
      </c>
    </row>
    <row r="95" spans="1:9" ht="15">
      <c r="A95" s="28"/>
      <c r="B95" s="28"/>
      <c r="C95" s="28"/>
      <c r="D95" s="28"/>
      <c r="E95" s="28"/>
      <c r="F95" s="28"/>
      <c r="G95" s="121"/>
      <c r="H95" s="121"/>
      <c r="I95" s="121"/>
    </row>
    <row r="96" spans="1:9" ht="15">
      <c r="A96" s="30">
        <v>61</v>
      </c>
      <c r="B96" s="125" t="s">
        <v>362</v>
      </c>
      <c r="C96" s="125"/>
      <c r="D96" s="125"/>
      <c r="E96" s="31">
        <v>10849150</v>
      </c>
      <c r="F96" s="31">
        <v>10849150</v>
      </c>
      <c r="G96" s="31">
        <v>2407574.5500000003</v>
      </c>
      <c r="H96" s="31">
        <v>3986740.12</v>
      </c>
      <c r="I96" s="31">
        <v>3921453.48</v>
      </c>
    </row>
    <row r="97" spans="1:9" ht="15">
      <c r="A97" s="32">
        <v>62</v>
      </c>
      <c r="B97" s="124" t="s">
        <v>363</v>
      </c>
      <c r="C97" s="124"/>
      <c r="D97" s="124"/>
      <c r="E97" s="33">
        <v>10042500</v>
      </c>
      <c r="F97" s="33">
        <v>10042500</v>
      </c>
      <c r="G97" s="33">
        <v>2264607.71</v>
      </c>
      <c r="H97" s="33">
        <v>3751104.24</v>
      </c>
      <c r="I97" s="33">
        <v>3686383.52</v>
      </c>
    </row>
    <row r="98" spans="1:9" ht="15">
      <c r="A98" s="32">
        <v>63</v>
      </c>
      <c r="B98" s="124" t="s">
        <v>364</v>
      </c>
      <c r="C98" s="124"/>
      <c r="D98" s="124"/>
      <c r="E98" s="33">
        <v>10042500</v>
      </c>
      <c r="F98" s="33">
        <v>10042500</v>
      </c>
      <c r="G98" s="33">
        <v>2264607.71</v>
      </c>
      <c r="H98" s="33">
        <v>3751104.24</v>
      </c>
      <c r="I98" s="33">
        <v>3686383.52</v>
      </c>
    </row>
    <row r="99" spans="1:9" ht="15">
      <c r="A99" s="32">
        <v>64</v>
      </c>
      <c r="B99" s="124" t="s">
        <v>365</v>
      </c>
      <c r="C99" s="124"/>
      <c r="D99" s="124"/>
      <c r="E99" s="33">
        <v>10042500</v>
      </c>
      <c r="F99" s="33">
        <v>10042500</v>
      </c>
      <c r="G99" s="33">
        <v>2264607.71</v>
      </c>
      <c r="H99" s="33">
        <v>3751104.24</v>
      </c>
      <c r="I99" s="33">
        <v>3686383.52</v>
      </c>
    </row>
    <row r="100" spans="1:9" ht="15">
      <c r="A100" s="32">
        <v>65</v>
      </c>
      <c r="B100" s="124" t="s">
        <v>303</v>
      </c>
      <c r="C100" s="124"/>
      <c r="D100" s="124"/>
      <c r="E100" s="33">
        <v>10042500</v>
      </c>
      <c r="F100" s="33">
        <v>10042500</v>
      </c>
      <c r="G100" s="33">
        <v>2264607.71</v>
      </c>
      <c r="H100" s="33">
        <v>3751104.24</v>
      </c>
      <c r="I100" s="33">
        <v>3686383.52</v>
      </c>
    </row>
    <row r="101" spans="1:9" ht="15">
      <c r="A101" s="32">
        <v>66</v>
      </c>
      <c r="B101" s="124" t="s">
        <v>304</v>
      </c>
      <c r="C101" s="124"/>
      <c r="D101" s="124"/>
      <c r="E101" s="33">
        <v>0</v>
      </c>
      <c r="F101" s="33">
        <v>0</v>
      </c>
      <c r="G101" s="33">
        <v>0</v>
      </c>
      <c r="H101" s="33">
        <v>0</v>
      </c>
      <c r="I101" s="33">
        <v>0</v>
      </c>
    </row>
    <row r="102" spans="1:9" ht="15">
      <c r="A102" s="32">
        <v>67</v>
      </c>
      <c r="B102" s="124" t="s">
        <v>305</v>
      </c>
      <c r="C102" s="124"/>
      <c r="D102" s="124"/>
      <c r="E102" s="33">
        <v>0</v>
      </c>
      <c r="F102" s="33">
        <v>0</v>
      </c>
      <c r="G102" s="33">
        <v>0</v>
      </c>
      <c r="H102" s="33">
        <v>0</v>
      </c>
      <c r="I102" s="33">
        <v>0</v>
      </c>
    </row>
    <row r="103" spans="1:9" ht="15">
      <c r="A103" s="32">
        <v>68</v>
      </c>
      <c r="B103" s="124" t="s">
        <v>366</v>
      </c>
      <c r="C103" s="124"/>
      <c r="D103" s="124"/>
      <c r="E103" s="33">
        <v>0</v>
      </c>
      <c r="F103" s="33">
        <v>0</v>
      </c>
      <c r="G103" s="33">
        <v>0</v>
      </c>
      <c r="H103" s="33">
        <v>0</v>
      </c>
      <c r="I103" s="33">
        <v>0</v>
      </c>
    </row>
    <row r="104" spans="1:9" ht="15">
      <c r="A104" s="32">
        <v>69</v>
      </c>
      <c r="B104" s="124" t="s">
        <v>303</v>
      </c>
      <c r="C104" s="124"/>
      <c r="D104" s="124"/>
      <c r="E104" s="33">
        <v>0</v>
      </c>
      <c r="F104" s="33">
        <v>0</v>
      </c>
      <c r="G104" s="33">
        <v>0</v>
      </c>
      <c r="H104" s="33">
        <v>0</v>
      </c>
      <c r="I104" s="33">
        <v>0</v>
      </c>
    </row>
    <row r="105" spans="1:9" ht="15">
      <c r="A105" s="32">
        <v>70</v>
      </c>
      <c r="B105" s="124" t="s">
        <v>304</v>
      </c>
      <c r="C105" s="124"/>
      <c r="D105" s="124"/>
      <c r="E105" s="33">
        <v>0</v>
      </c>
      <c r="F105" s="33">
        <v>0</v>
      </c>
      <c r="G105" s="33">
        <v>0</v>
      </c>
      <c r="H105" s="33">
        <v>0</v>
      </c>
      <c r="I105" s="33">
        <v>0</v>
      </c>
    </row>
    <row r="106" spans="1:9" ht="15">
      <c r="A106" s="32">
        <v>71</v>
      </c>
      <c r="B106" s="124" t="s">
        <v>305</v>
      </c>
      <c r="C106" s="124"/>
      <c r="D106" s="124"/>
      <c r="E106" s="33">
        <v>0</v>
      </c>
      <c r="F106" s="33">
        <v>0</v>
      </c>
      <c r="G106" s="33">
        <v>0</v>
      </c>
      <c r="H106" s="33">
        <v>0</v>
      </c>
      <c r="I106" s="33">
        <v>0</v>
      </c>
    </row>
    <row r="107" spans="1:9" ht="15">
      <c r="A107" s="32">
        <v>72</v>
      </c>
      <c r="B107" s="124" t="s">
        <v>367</v>
      </c>
      <c r="C107" s="124"/>
      <c r="D107" s="124"/>
      <c r="E107" s="33">
        <v>0</v>
      </c>
      <c r="F107" s="33">
        <v>0</v>
      </c>
      <c r="G107" s="33">
        <v>0</v>
      </c>
      <c r="H107" s="33">
        <v>0</v>
      </c>
      <c r="I107" s="33">
        <v>0</v>
      </c>
    </row>
    <row r="108" spans="1:9" ht="15">
      <c r="A108" s="32">
        <v>73</v>
      </c>
      <c r="B108" s="124" t="s">
        <v>368</v>
      </c>
      <c r="C108" s="124"/>
      <c r="D108" s="124"/>
      <c r="E108" s="33">
        <v>0</v>
      </c>
      <c r="F108" s="33">
        <v>0</v>
      </c>
      <c r="G108" s="33">
        <v>0</v>
      </c>
      <c r="H108" s="33">
        <v>0</v>
      </c>
      <c r="I108" s="33">
        <v>0</v>
      </c>
    </row>
    <row r="109" spans="1:9" ht="15">
      <c r="A109" s="32">
        <v>74</v>
      </c>
      <c r="B109" s="124" t="s">
        <v>369</v>
      </c>
      <c r="C109" s="124"/>
      <c r="D109" s="124"/>
      <c r="E109" s="33">
        <v>0</v>
      </c>
      <c r="F109" s="33">
        <v>0</v>
      </c>
      <c r="G109" s="33">
        <v>0</v>
      </c>
      <c r="H109" s="33">
        <v>0</v>
      </c>
      <c r="I109" s="33">
        <v>0</v>
      </c>
    </row>
    <row r="110" spans="1:9" ht="15">
      <c r="A110" s="32">
        <v>75</v>
      </c>
      <c r="B110" s="124" t="s">
        <v>370</v>
      </c>
      <c r="C110" s="124"/>
      <c r="D110" s="124"/>
      <c r="E110" s="33">
        <v>0</v>
      </c>
      <c r="F110" s="33">
        <v>0</v>
      </c>
      <c r="G110" s="33">
        <v>0</v>
      </c>
      <c r="H110" s="33">
        <v>0</v>
      </c>
      <c r="I110" s="33">
        <v>0</v>
      </c>
    </row>
    <row r="111" spans="1:9" ht="15">
      <c r="A111" s="32">
        <v>76</v>
      </c>
      <c r="B111" s="124" t="s">
        <v>371</v>
      </c>
      <c r="C111" s="124"/>
      <c r="D111" s="124"/>
      <c r="E111" s="33">
        <v>806650</v>
      </c>
      <c r="F111" s="33">
        <v>806650</v>
      </c>
      <c r="G111" s="33">
        <v>142966.84</v>
      </c>
      <c r="H111" s="33">
        <v>235635.88</v>
      </c>
      <c r="I111" s="33">
        <v>235069.96</v>
      </c>
    </row>
    <row r="112" spans="1:9" ht="15">
      <c r="A112" s="30">
        <v>77</v>
      </c>
      <c r="B112" s="125" t="s">
        <v>372</v>
      </c>
      <c r="C112" s="125"/>
      <c r="D112" s="125"/>
      <c r="E112" s="31">
        <v>0</v>
      </c>
      <c r="F112" s="31">
        <v>0</v>
      </c>
      <c r="G112" s="31">
        <v>0</v>
      </c>
      <c r="H112" s="31">
        <v>0</v>
      </c>
      <c r="I112" s="31">
        <v>0</v>
      </c>
    </row>
    <row r="113" spans="1:9" ht="15">
      <c r="A113" s="32">
        <v>78</v>
      </c>
      <c r="B113" s="124" t="s">
        <v>373</v>
      </c>
      <c r="C113" s="124"/>
      <c r="D113" s="124"/>
      <c r="E113" s="33">
        <v>0</v>
      </c>
      <c r="F113" s="33">
        <v>0</v>
      </c>
      <c r="G113" s="33">
        <v>0</v>
      </c>
      <c r="H113" s="33">
        <v>0</v>
      </c>
      <c r="I113" s="33">
        <v>0</v>
      </c>
    </row>
    <row r="114" spans="1:9" ht="15">
      <c r="A114" s="32">
        <v>79</v>
      </c>
      <c r="B114" s="124" t="s">
        <v>374</v>
      </c>
      <c r="C114" s="124"/>
      <c r="D114" s="124"/>
      <c r="E114" s="33">
        <v>0</v>
      </c>
      <c r="F114" s="33">
        <v>0</v>
      </c>
      <c r="G114" s="33">
        <v>0</v>
      </c>
      <c r="H114" s="33">
        <v>0</v>
      </c>
      <c r="I114" s="33">
        <v>0</v>
      </c>
    </row>
    <row r="115" spans="1:9" ht="15">
      <c r="A115" s="32">
        <v>80</v>
      </c>
      <c r="B115" s="124" t="s">
        <v>375</v>
      </c>
      <c r="C115" s="124"/>
      <c r="D115" s="124"/>
      <c r="E115" s="33">
        <v>0</v>
      </c>
      <c r="F115" s="33">
        <v>0</v>
      </c>
      <c r="G115" s="33">
        <v>0</v>
      </c>
      <c r="H115" s="33">
        <v>0</v>
      </c>
      <c r="I115" s="33">
        <v>0</v>
      </c>
    </row>
    <row r="116" spans="1:9" ht="15">
      <c r="A116" s="30">
        <v>81</v>
      </c>
      <c r="B116" s="125" t="s">
        <v>376</v>
      </c>
      <c r="C116" s="125"/>
      <c r="D116" s="125"/>
      <c r="E116" s="31">
        <v>0</v>
      </c>
      <c r="F116" s="31">
        <v>0</v>
      </c>
      <c r="G116" s="31">
        <v>0</v>
      </c>
      <c r="H116" s="31">
        <v>0</v>
      </c>
      <c r="I116" s="31">
        <v>0</v>
      </c>
    </row>
    <row r="117" spans="1:9" ht="15">
      <c r="A117" s="30">
        <v>82</v>
      </c>
      <c r="B117" s="126" t="s">
        <v>377</v>
      </c>
      <c r="C117" s="126"/>
      <c r="D117" s="126"/>
      <c r="E117" s="31">
        <v>10849150</v>
      </c>
      <c r="F117" s="31">
        <v>10849150</v>
      </c>
      <c r="G117" s="31">
        <v>2407574.5500000003</v>
      </c>
      <c r="H117" s="31">
        <v>3986740.12</v>
      </c>
      <c r="I117" s="31">
        <v>3921453.48</v>
      </c>
    </row>
    <row r="118" spans="1:9" ht="15">
      <c r="A118" s="28"/>
      <c r="B118" s="126"/>
      <c r="C118" s="126"/>
      <c r="D118" s="126"/>
      <c r="E118" s="28"/>
      <c r="F118" s="28"/>
      <c r="G118" s="28"/>
      <c r="H118" s="28"/>
      <c r="I118" s="28"/>
    </row>
    <row r="119" spans="1:9" ht="15">
      <c r="A119" s="28"/>
      <c r="B119" s="28"/>
      <c r="C119" s="28"/>
      <c r="D119" s="28"/>
      <c r="E119" s="28"/>
      <c r="F119" s="28"/>
      <c r="G119" s="123" t="s">
        <v>123</v>
      </c>
      <c r="H119" s="123"/>
      <c r="I119" s="123"/>
    </row>
    <row r="120" spans="1:9" ht="15">
      <c r="A120" s="121"/>
      <c r="B120" s="123" t="s">
        <v>378</v>
      </c>
      <c r="C120" s="123"/>
      <c r="D120" s="123"/>
      <c r="E120" s="121" t="s">
        <v>323</v>
      </c>
      <c r="F120" s="121" t="s">
        <v>324</v>
      </c>
      <c r="G120" s="123"/>
      <c r="H120" s="123"/>
      <c r="I120" s="123"/>
    </row>
    <row r="121" spans="1:9" ht="15">
      <c r="A121" s="121"/>
      <c r="B121" s="123"/>
      <c r="C121" s="123"/>
      <c r="D121" s="123"/>
      <c r="E121" s="121"/>
      <c r="F121" s="121"/>
      <c r="G121" s="28"/>
      <c r="H121" s="28"/>
      <c r="I121" s="28"/>
    </row>
    <row r="122" spans="1:9" ht="15">
      <c r="A122" s="28"/>
      <c r="B122" s="123"/>
      <c r="C122" s="123"/>
      <c r="D122" s="123"/>
      <c r="E122" s="121"/>
      <c r="F122" s="121"/>
      <c r="G122" s="121" t="s">
        <v>91</v>
      </c>
      <c r="H122" s="121" t="s">
        <v>297</v>
      </c>
      <c r="I122" s="121" t="s">
        <v>298</v>
      </c>
    </row>
    <row r="123" spans="1:9" ht="15">
      <c r="A123" s="28"/>
      <c r="B123" s="28"/>
      <c r="C123" s="28"/>
      <c r="D123" s="28"/>
      <c r="E123" s="28"/>
      <c r="F123" s="28"/>
      <c r="G123" s="121"/>
      <c r="H123" s="121"/>
      <c r="I123" s="121"/>
    </row>
    <row r="124" spans="1:9" ht="15">
      <c r="A124" s="30">
        <v>83</v>
      </c>
      <c r="B124" s="125" t="s">
        <v>379</v>
      </c>
      <c r="C124" s="125"/>
      <c r="D124" s="125"/>
      <c r="E124" s="31">
        <v>20000</v>
      </c>
      <c r="F124" s="31">
        <v>20000</v>
      </c>
      <c r="G124" s="31">
        <v>0</v>
      </c>
      <c r="H124" s="31">
        <v>0</v>
      </c>
      <c r="I124" s="31">
        <v>1685.3600000000001</v>
      </c>
    </row>
    <row r="125" spans="1:9" ht="15">
      <c r="A125" s="32">
        <v>84</v>
      </c>
      <c r="B125" s="124" t="s">
        <v>380</v>
      </c>
      <c r="C125" s="124"/>
      <c r="D125" s="124"/>
      <c r="E125" s="33">
        <v>20000</v>
      </c>
      <c r="F125" s="33">
        <v>20000</v>
      </c>
      <c r="G125" s="33">
        <v>0</v>
      </c>
      <c r="H125" s="33">
        <v>0</v>
      </c>
      <c r="I125" s="33">
        <v>1685.3600000000001</v>
      </c>
    </row>
    <row r="126" spans="1:9" ht="15">
      <c r="A126" s="32">
        <v>85</v>
      </c>
      <c r="B126" s="124" t="s">
        <v>381</v>
      </c>
      <c r="C126" s="124"/>
      <c r="D126" s="124"/>
      <c r="E126" s="33">
        <v>0</v>
      </c>
      <c r="F126" s="33">
        <v>0</v>
      </c>
      <c r="G126" s="33">
        <v>0</v>
      </c>
      <c r="H126" s="33">
        <v>0</v>
      </c>
      <c r="I126" s="33">
        <v>0</v>
      </c>
    </row>
    <row r="127" spans="1:9" ht="15">
      <c r="A127" s="30">
        <v>86</v>
      </c>
      <c r="B127" s="126" t="s">
        <v>382</v>
      </c>
      <c r="C127" s="126"/>
      <c r="D127" s="126"/>
      <c r="E127" s="31">
        <v>20000</v>
      </c>
      <c r="F127" s="31">
        <v>20000</v>
      </c>
      <c r="G127" s="31">
        <v>0</v>
      </c>
      <c r="H127" s="31">
        <v>0</v>
      </c>
      <c r="I127" s="31">
        <v>1685.3600000000001</v>
      </c>
    </row>
    <row r="128" spans="1:9" ht="15">
      <c r="A128" s="28"/>
      <c r="B128" s="126"/>
      <c r="C128" s="126"/>
      <c r="D128" s="126"/>
      <c r="E128" s="28"/>
      <c r="F128" s="28"/>
      <c r="G128" s="28"/>
      <c r="H128" s="28"/>
      <c r="I128" s="28"/>
    </row>
    <row r="129" spans="1:9" ht="15">
      <c r="A129" s="28"/>
      <c r="B129" s="28"/>
      <c r="C129" s="28"/>
      <c r="D129" s="28"/>
      <c r="E129" s="28"/>
      <c r="F129" s="28"/>
      <c r="G129" s="28"/>
      <c r="H129" s="28"/>
      <c r="I129" s="28"/>
    </row>
    <row r="130" spans="1:9" ht="15">
      <c r="A130" s="36" t="s">
        <v>383</v>
      </c>
      <c r="B130" s="34"/>
      <c r="C130" s="34"/>
      <c r="D130" s="34"/>
      <c r="E130" s="37" t="s">
        <v>384</v>
      </c>
      <c r="F130" s="34"/>
      <c r="G130" s="34"/>
      <c r="H130" s="37" t="s">
        <v>385</v>
      </c>
      <c r="I130" s="34"/>
    </row>
    <row r="131" spans="1:9" ht="15">
      <c r="A131" s="37" t="s">
        <v>386</v>
      </c>
      <c r="B131" s="34"/>
      <c r="C131" s="34"/>
      <c r="D131" s="34"/>
      <c r="E131" s="37" t="s">
        <v>387</v>
      </c>
      <c r="F131" s="34"/>
      <c r="G131" s="34"/>
      <c r="H131" s="37" t="s">
        <v>388</v>
      </c>
      <c r="I131" s="34"/>
    </row>
  </sheetData>
  <sheetProtection password="CADC" sheet="1"/>
  <mergeCells count="141">
    <mergeCell ref="A1:I1"/>
    <mergeCell ref="A2:I2"/>
    <mergeCell ref="A3:I3"/>
    <mergeCell ref="A5:I7"/>
    <mergeCell ref="B127:D128"/>
    <mergeCell ref="B126:D126"/>
    <mergeCell ref="B125:D125"/>
    <mergeCell ref="B124:D124"/>
    <mergeCell ref="G119:I120"/>
    <mergeCell ref="I122:I123"/>
    <mergeCell ref="B117:D118"/>
    <mergeCell ref="B116:D116"/>
    <mergeCell ref="B115:D115"/>
    <mergeCell ref="B114:D114"/>
    <mergeCell ref="B113:D113"/>
    <mergeCell ref="A120:A121"/>
    <mergeCell ref="B120:D122"/>
    <mergeCell ref="E120:E122"/>
    <mergeCell ref="F120:F122"/>
    <mergeCell ref="G122:G123"/>
    <mergeCell ref="H122:H123"/>
    <mergeCell ref="B106:D106"/>
    <mergeCell ref="B105:D105"/>
    <mergeCell ref="B104:D104"/>
    <mergeCell ref="B103:D103"/>
    <mergeCell ref="B102:D102"/>
    <mergeCell ref="B101:D101"/>
    <mergeCell ref="B112:D112"/>
    <mergeCell ref="B111:D111"/>
    <mergeCell ref="B110:D110"/>
    <mergeCell ref="B109:D109"/>
    <mergeCell ref="B108:D108"/>
    <mergeCell ref="B107:D107"/>
    <mergeCell ref="A92:A93"/>
    <mergeCell ref="B92:D94"/>
    <mergeCell ref="E92:E94"/>
    <mergeCell ref="F92:F94"/>
    <mergeCell ref="G94:G95"/>
    <mergeCell ref="H94:H95"/>
    <mergeCell ref="B100:D100"/>
    <mergeCell ref="B99:D99"/>
    <mergeCell ref="B98:D98"/>
    <mergeCell ref="B97:D97"/>
    <mergeCell ref="B96:D96"/>
    <mergeCell ref="G91:I92"/>
    <mergeCell ref="I94:I95"/>
    <mergeCell ref="A83:A85"/>
    <mergeCell ref="B83:E85"/>
    <mergeCell ref="F83:F85"/>
    <mergeCell ref="G85:G86"/>
    <mergeCell ref="H85:H86"/>
    <mergeCell ref="B80:D80"/>
    <mergeCell ref="B89:E89"/>
    <mergeCell ref="B90:E90"/>
    <mergeCell ref="B87:E87"/>
    <mergeCell ref="B88:E88"/>
    <mergeCell ref="B81:E81"/>
    <mergeCell ref="F81:G81"/>
    <mergeCell ref="B82:E82"/>
    <mergeCell ref="F82:G82"/>
    <mergeCell ref="G87:G88"/>
    <mergeCell ref="A68:A69"/>
    <mergeCell ref="B68:D70"/>
    <mergeCell ref="E68:E70"/>
    <mergeCell ref="F68:F70"/>
    <mergeCell ref="G70:G71"/>
    <mergeCell ref="H70:H71"/>
    <mergeCell ref="G67:I68"/>
    <mergeCell ref="I70:I71"/>
    <mergeCell ref="B79:D79"/>
    <mergeCell ref="B78:D78"/>
    <mergeCell ref="B77:D77"/>
    <mergeCell ref="B76:D76"/>
    <mergeCell ref="B75:D75"/>
    <mergeCell ref="B74:D74"/>
    <mergeCell ref="B73:D73"/>
    <mergeCell ref="B72:D72"/>
    <mergeCell ref="B66:D66"/>
    <mergeCell ref="B65:D65"/>
    <mergeCell ref="B64:D64"/>
    <mergeCell ref="B63:D63"/>
    <mergeCell ref="B62:D62"/>
    <mergeCell ref="B61:D61"/>
    <mergeCell ref="B54:D54"/>
    <mergeCell ref="B53:D53"/>
    <mergeCell ref="B52:D52"/>
    <mergeCell ref="B51:D51"/>
    <mergeCell ref="B50:D50"/>
    <mergeCell ref="B49:D49"/>
    <mergeCell ref="B60:D60"/>
    <mergeCell ref="B59:D59"/>
    <mergeCell ref="B58:D58"/>
    <mergeCell ref="B57:D57"/>
    <mergeCell ref="B56:D56"/>
    <mergeCell ref="B55:D55"/>
    <mergeCell ref="B30:D30"/>
    <mergeCell ref="B47:D48"/>
    <mergeCell ref="G42:I43"/>
    <mergeCell ref="A43:A44"/>
    <mergeCell ref="B43:D45"/>
    <mergeCell ref="E43:E45"/>
    <mergeCell ref="F43:F45"/>
    <mergeCell ref="G45:G46"/>
    <mergeCell ref="H45:H46"/>
    <mergeCell ref="I45:I46"/>
    <mergeCell ref="B36:D36"/>
    <mergeCell ref="B35:D35"/>
    <mergeCell ref="B34:D34"/>
    <mergeCell ref="B33:D33"/>
    <mergeCell ref="B32:D32"/>
    <mergeCell ref="B31:D31"/>
    <mergeCell ref="B22:D22"/>
    <mergeCell ref="B21:D21"/>
    <mergeCell ref="B20:D20"/>
    <mergeCell ref="B19:D19"/>
    <mergeCell ref="B18:D18"/>
    <mergeCell ref="B41:D41"/>
    <mergeCell ref="B40:D40"/>
    <mergeCell ref="B39:D39"/>
    <mergeCell ref="B38:D38"/>
    <mergeCell ref="B37:D37"/>
    <mergeCell ref="B16:D16"/>
    <mergeCell ref="B14:D15"/>
    <mergeCell ref="G9:I10"/>
    <mergeCell ref="B29:D29"/>
    <mergeCell ref="B28:D28"/>
    <mergeCell ref="B27:D27"/>
    <mergeCell ref="B26:D26"/>
    <mergeCell ref="B25:D25"/>
    <mergeCell ref="B24:D24"/>
    <mergeCell ref="B23:D23"/>
    <mergeCell ref="H87:H88"/>
    <mergeCell ref="A8:I8"/>
    <mergeCell ref="A10:A11"/>
    <mergeCell ref="B10:D12"/>
    <mergeCell ref="E10:E12"/>
    <mergeCell ref="F10:F12"/>
    <mergeCell ref="G12:G13"/>
    <mergeCell ref="H12:H13"/>
    <mergeCell ref="I12:I13"/>
    <mergeCell ref="B17:D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I66" sqref="I66"/>
    </sheetView>
  </sheetViews>
  <sheetFormatPr defaultColWidth="6.8515625" defaultRowHeight="12.75" customHeight="1"/>
  <cols>
    <col min="1" max="1" width="3.7109375" style="38" customWidth="1"/>
    <col min="2" max="2" width="28.140625" style="38" customWidth="1"/>
    <col min="3" max="3" width="2.421875" style="38" customWidth="1"/>
    <col min="4" max="4" width="8.421875" style="38" bestFit="1" customWidth="1"/>
    <col min="5" max="5" width="10.140625" style="38" bestFit="1" customWidth="1"/>
    <col min="6" max="6" width="9.00390625" style="38" bestFit="1" customWidth="1"/>
    <col min="7" max="7" width="9.00390625" style="38" customWidth="1"/>
    <col min="8" max="8" width="9.8515625" style="38" customWidth="1"/>
    <col min="9" max="9" width="8.421875" style="38" bestFit="1" customWidth="1"/>
    <col min="10" max="10" width="10.140625" style="38" bestFit="1" customWidth="1"/>
    <col min="11" max="11" width="9.7109375" style="38" bestFit="1" customWidth="1"/>
    <col min="12" max="12" width="11.28125" style="38" customWidth="1"/>
    <col min="13" max="13" width="8.7109375" style="38" bestFit="1" customWidth="1"/>
    <col min="14" max="14" width="9.00390625" style="38" bestFit="1" customWidth="1"/>
    <col min="15" max="16384" width="6.8515625" style="38" customWidth="1"/>
  </cols>
  <sheetData>
    <row r="1" spans="3:15" ht="14.25" customHeight="1">
      <c r="C1" s="140" t="s">
        <v>120</v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3:15" ht="14.25" customHeight="1">
      <c r="C2" s="141" t="s">
        <v>1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3:15" ht="15" customHeight="1">
      <c r="C3" s="142" t="s">
        <v>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ht="0.75" customHeight="1"/>
    <row r="5" spans="1:15" ht="12" customHeight="1">
      <c r="A5" s="143"/>
      <c r="B5" s="143"/>
      <c r="C5" s="144" t="s">
        <v>390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</row>
    <row r="6" spans="3:15" ht="0.75" customHeight="1"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</row>
    <row r="7" spans="3:15" ht="9" customHeight="1"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ht="10.5" customHeight="1"/>
    <row r="9" ht="7.5" customHeight="1"/>
    <row r="10" ht="0.75" customHeight="1"/>
    <row r="11" ht="3.75" customHeight="1"/>
    <row r="12" spans="1:2" ht="10.5" customHeight="1">
      <c r="A12" s="145" t="s">
        <v>391</v>
      </c>
      <c r="B12" s="145"/>
    </row>
    <row r="13" ht="2.25" customHeight="1"/>
    <row r="14" spans="4:14" ht="8.25" customHeight="1">
      <c r="D14" s="137" t="s">
        <v>392</v>
      </c>
      <c r="E14" s="138"/>
      <c r="F14" s="138"/>
      <c r="G14" s="138"/>
      <c r="H14" s="139"/>
      <c r="I14" s="137" t="s">
        <v>393</v>
      </c>
      <c r="J14" s="138"/>
      <c r="K14" s="138"/>
      <c r="L14" s="138"/>
      <c r="M14" s="138"/>
      <c r="N14" s="139"/>
    </row>
    <row r="15" ht="6" customHeight="1">
      <c r="H15" s="40"/>
    </row>
    <row r="16" spans="1:10" ht="6.75" customHeight="1">
      <c r="A16" s="135" t="s">
        <v>5</v>
      </c>
      <c r="B16" s="135" t="s">
        <v>394</v>
      </c>
      <c r="C16" s="135"/>
      <c r="D16" s="135" t="s">
        <v>395</v>
      </c>
      <c r="E16" s="135" t="s">
        <v>396</v>
      </c>
      <c r="H16" s="42"/>
      <c r="I16" s="135" t="s">
        <v>395</v>
      </c>
      <c r="J16" s="135" t="s">
        <v>396</v>
      </c>
    </row>
    <row r="17" spans="1:14" ht="1.5" customHeight="1">
      <c r="A17" s="135"/>
      <c r="B17" s="135"/>
      <c r="C17" s="135"/>
      <c r="D17" s="135"/>
      <c r="E17" s="135"/>
      <c r="F17" s="135" t="s">
        <v>397</v>
      </c>
      <c r="G17" s="135" t="s">
        <v>398</v>
      </c>
      <c r="H17" s="134" t="s">
        <v>399</v>
      </c>
      <c r="I17" s="135"/>
      <c r="J17" s="135"/>
      <c r="K17" s="135" t="s">
        <v>400</v>
      </c>
      <c r="L17" s="135" t="s">
        <v>397</v>
      </c>
      <c r="M17" s="135" t="s">
        <v>398</v>
      </c>
      <c r="N17" s="135" t="s">
        <v>399</v>
      </c>
    </row>
    <row r="18" spans="4:14" ht="6.75" customHeight="1">
      <c r="D18" s="135"/>
      <c r="E18" s="135"/>
      <c r="F18" s="135"/>
      <c r="G18" s="135"/>
      <c r="H18" s="134"/>
      <c r="I18" s="135"/>
      <c r="J18" s="135"/>
      <c r="K18" s="135"/>
      <c r="L18" s="135"/>
      <c r="M18" s="135"/>
      <c r="N18" s="135"/>
    </row>
    <row r="19" spans="4:10" ht="11.25" customHeight="1">
      <c r="D19" s="135"/>
      <c r="E19" s="135"/>
      <c r="H19" s="42"/>
      <c r="I19" s="135"/>
      <c r="J19" s="135"/>
    </row>
    <row r="20" ht="2.25" customHeight="1">
      <c r="H20" s="42"/>
    </row>
    <row r="21" spans="1:14" ht="8.25" customHeight="1">
      <c r="A21" s="43">
        <v>1</v>
      </c>
      <c r="B21" s="136" t="s">
        <v>401</v>
      </c>
      <c r="C21" s="136"/>
      <c r="D21" s="44">
        <v>0</v>
      </c>
      <c r="E21" s="44">
        <f>E25</f>
        <v>2625960.2</v>
      </c>
      <c r="F21" s="44">
        <f aca="true" t="shared" si="0" ref="F21:N21">F25</f>
        <v>1600767.7799999998</v>
      </c>
      <c r="G21" s="44">
        <f t="shared" si="0"/>
        <v>4023.85</v>
      </c>
      <c r="H21" s="45">
        <f t="shared" si="0"/>
        <v>1021168.5700000001</v>
      </c>
      <c r="I21" s="44">
        <f t="shared" si="0"/>
        <v>0</v>
      </c>
      <c r="J21" s="44">
        <f t="shared" si="0"/>
        <v>13044155.76</v>
      </c>
      <c r="K21" s="44">
        <f t="shared" si="0"/>
        <v>11935741.01</v>
      </c>
      <c r="L21" s="44">
        <f t="shared" si="0"/>
        <v>11090199.42</v>
      </c>
      <c r="M21" s="44">
        <f t="shared" si="0"/>
        <v>50103.33</v>
      </c>
      <c r="N21" s="44">
        <f t="shared" si="0"/>
        <v>1903853.01</v>
      </c>
    </row>
    <row r="22" spans="2:8" ht="8.25" customHeight="1">
      <c r="B22" s="136"/>
      <c r="C22" s="136"/>
      <c r="H22" s="42"/>
    </row>
    <row r="23" ht="2.25" customHeight="1">
      <c r="H23" s="42"/>
    </row>
    <row r="24" ht="2.25" customHeight="1">
      <c r="H24" s="42"/>
    </row>
    <row r="25" spans="1:14" ht="8.25" customHeight="1">
      <c r="A25" s="43">
        <v>2</v>
      </c>
      <c r="B25" s="132" t="s">
        <v>402</v>
      </c>
      <c r="C25" s="132"/>
      <c r="D25" s="44">
        <v>0</v>
      </c>
      <c r="E25" s="44">
        <f>E28+E34</f>
        <v>2625960.2</v>
      </c>
      <c r="F25" s="44">
        <f aca="true" t="shared" si="1" ref="F25:N25">F28+F34</f>
        <v>1600767.7799999998</v>
      </c>
      <c r="G25" s="44">
        <f t="shared" si="1"/>
        <v>4023.85</v>
      </c>
      <c r="H25" s="45">
        <f t="shared" si="1"/>
        <v>1021168.5700000001</v>
      </c>
      <c r="I25" s="44">
        <f t="shared" si="1"/>
        <v>0</v>
      </c>
      <c r="J25" s="44">
        <f t="shared" si="1"/>
        <v>13044155.76</v>
      </c>
      <c r="K25" s="44">
        <f t="shared" si="1"/>
        <v>11935741.01</v>
      </c>
      <c r="L25" s="44">
        <f t="shared" si="1"/>
        <v>11090199.42</v>
      </c>
      <c r="M25" s="44">
        <f t="shared" si="1"/>
        <v>50103.33</v>
      </c>
      <c r="N25" s="44">
        <f t="shared" si="1"/>
        <v>1903853.01</v>
      </c>
    </row>
    <row r="26" ht="2.25" customHeight="1">
      <c r="H26" s="42"/>
    </row>
    <row r="27" ht="2.25" customHeight="1">
      <c r="H27" s="42"/>
    </row>
    <row r="28" spans="1:14" ht="8.25" customHeight="1">
      <c r="A28" s="46">
        <v>3</v>
      </c>
      <c r="B28" s="133" t="s">
        <v>403</v>
      </c>
      <c r="C28" s="133"/>
      <c r="D28" s="47">
        <v>0</v>
      </c>
      <c r="E28" s="47">
        <v>2512973.83</v>
      </c>
      <c r="F28" s="47">
        <v>1487781.41</v>
      </c>
      <c r="G28" s="47">
        <v>4023.85</v>
      </c>
      <c r="H28" s="48">
        <v>1021168.5700000001</v>
      </c>
      <c r="I28" s="47">
        <v>0</v>
      </c>
      <c r="J28" s="47">
        <v>13044155.76</v>
      </c>
      <c r="K28" s="47">
        <v>11935741.01</v>
      </c>
      <c r="L28" s="47">
        <v>11090199.42</v>
      </c>
      <c r="M28" s="47">
        <v>50103.33</v>
      </c>
      <c r="N28" s="47">
        <v>1903853.01</v>
      </c>
    </row>
    <row r="29" ht="2.25" customHeight="1">
      <c r="H29" s="42"/>
    </row>
    <row r="30" ht="2.25" customHeight="1">
      <c r="H30" s="42"/>
    </row>
    <row r="31" spans="1:14" ht="8.25" customHeight="1">
      <c r="A31" s="46">
        <v>4</v>
      </c>
      <c r="B31" s="133" t="s">
        <v>404</v>
      </c>
      <c r="C31" s="133"/>
      <c r="D31" s="47">
        <v>0</v>
      </c>
      <c r="E31" s="47">
        <v>0</v>
      </c>
      <c r="F31" s="47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</row>
    <row r="32" ht="2.25" customHeight="1">
      <c r="H32" s="42"/>
    </row>
    <row r="33" ht="2.25" customHeight="1">
      <c r="H33" s="42"/>
    </row>
    <row r="34" spans="1:14" ht="8.25" customHeight="1">
      <c r="A34" s="46">
        <v>5</v>
      </c>
      <c r="B34" s="133" t="s">
        <v>405</v>
      </c>
      <c r="C34" s="133"/>
      <c r="D34" s="47">
        <v>0</v>
      </c>
      <c r="E34" s="47">
        <v>112986.37</v>
      </c>
      <c r="F34" s="47">
        <v>112986.37</v>
      </c>
      <c r="G34" s="47">
        <v>0</v>
      </c>
      <c r="H34" s="48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</row>
    <row r="35" ht="2.25" customHeight="1">
      <c r="H35" s="42"/>
    </row>
    <row r="36" ht="2.25" customHeight="1">
      <c r="H36" s="42"/>
    </row>
    <row r="37" spans="1:14" ht="8.25" customHeight="1">
      <c r="A37" s="43">
        <v>6</v>
      </c>
      <c r="B37" s="132" t="s">
        <v>406</v>
      </c>
      <c r="C37" s="132"/>
      <c r="D37" s="44">
        <v>0</v>
      </c>
      <c r="E37" s="44">
        <v>0</v>
      </c>
      <c r="F37" s="44">
        <v>0</v>
      </c>
      <c r="G37" s="44">
        <v>0</v>
      </c>
      <c r="H37" s="45">
        <v>0</v>
      </c>
      <c r="I37" s="44">
        <v>0</v>
      </c>
      <c r="J37" s="44">
        <v>136387</v>
      </c>
      <c r="K37" s="44">
        <v>136387</v>
      </c>
      <c r="L37" s="44">
        <v>136387</v>
      </c>
      <c r="M37" s="44">
        <v>0</v>
      </c>
      <c r="N37" s="44">
        <v>0</v>
      </c>
    </row>
    <row r="38" ht="2.25" customHeight="1">
      <c r="H38" s="42"/>
    </row>
    <row r="39" ht="2.25" customHeight="1">
      <c r="H39" s="42"/>
    </row>
    <row r="40" spans="1:14" ht="8.25" customHeight="1">
      <c r="A40" s="46">
        <v>7</v>
      </c>
      <c r="B40" s="133" t="s">
        <v>407</v>
      </c>
      <c r="C40" s="133"/>
      <c r="D40" s="47">
        <v>0</v>
      </c>
      <c r="E40" s="47">
        <v>0</v>
      </c>
      <c r="F40" s="47">
        <v>0</v>
      </c>
      <c r="G40" s="47">
        <v>0</v>
      </c>
      <c r="H40" s="48">
        <v>0</v>
      </c>
      <c r="I40" s="47">
        <v>0</v>
      </c>
      <c r="J40" s="47">
        <v>136387</v>
      </c>
      <c r="K40" s="47">
        <v>136387</v>
      </c>
      <c r="L40" s="47">
        <v>136387</v>
      </c>
      <c r="M40" s="47">
        <v>0</v>
      </c>
      <c r="N40" s="47">
        <v>0</v>
      </c>
    </row>
    <row r="41" ht="2.25" customHeight="1">
      <c r="H41" s="42"/>
    </row>
    <row r="42" ht="2.25" customHeight="1">
      <c r="H42" s="42"/>
    </row>
    <row r="43" spans="1:14" ht="8.25" customHeight="1">
      <c r="A43" s="43">
        <v>8</v>
      </c>
      <c r="B43" s="132" t="s">
        <v>408</v>
      </c>
      <c r="C43" s="132"/>
      <c r="D43" s="44">
        <v>0</v>
      </c>
      <c r="E43" s="44">
        <v>0</v>
      </c>
      <c r="F43" s="44">
        <v>0</v>
      </c>
      <c r="G43" s="44">
        <v>0</v>
      </c>
      <c r="H43" s="45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</row>
    <row r="44" ht="2.25" customHeight="1">
      <c r="H44" s="42"/>
    </row>
    <row r="45" ht="2.25" customHeight="1">
      <c r="H45" s="42"/>
    </row>
    <row r="46" spans="1:14" ht="8.25" customHeight="1">
      <c r="A46" s="46">
        <v>9</v>
      </c>
      <c r="B46" s="133" t="s">
        <v>402</v>
      </c>
      <c r="C46" s="133"/>
      <c r="D46" s="47">
        <v>0</v>
      </c>
      <c r="E46" s="47">
        <v>0</v>
      </c>
      <c r="F46" s="47">
        <v>0</v>
      </c>
      <c r="G46" s="47">
        <v>0</v>
      </c>
      <c r="H46" s="48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</row>
    <row r="47" ht="2.25" customHeight="1">
      <c r="H47" s="42"/>
    </row>
    <row r="48" ht="2.25" customHeight="1">
      <c r="H48" s="42"/>
    </row>
    <row r="49" spans="1:14" ht="8.25" customHeight="1">
      <c r="A49" s="46">
        <v>10</v>
      </c>
      <c r="B49" s="133" t="s">
        <v>406</v>
      </c>
      <c r="C49" s="133"/>
      <c r="D49" s="47">
        <v>0</v>
      </c>
      <c r="E49" s="47">
        <v>0</v>
      </c>
      <c r="F49" s="47">
        <v>0</v>
      </c>
      <c r="G49" s="47">
        <v>0</v>
      </c>
      <c r="H49" s="48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</row>
    <row r="50" ht="2.25" customHeight="1">
      <c r="H50" s="42"/>
    </row>
    <row r="51" ht="2.25" customHeight="1">
      <c r="H51" s="42"/>
    </row>
    <row r="52" spans="1:14" ht="8.25" customHeight="1">
      <c r="A52" s="43">
        <v>11</v>
      </c>
      <c r="B52" s="132" t="s">
        <v>409</v>
      </c>
      <c r="C52" s="132"/>
      <c r="D52" s="44">
        <v>0</v>
      </c>
      <c r="E52" s="44">
        <f>E21+E43</f>
        <v>2625960.2</v>
      </c>
      <c r="F52" s="44">
        <f aca="true" t="shared" si="2" ref="F52:N52">F21+F43</f>
        <v>1600767.7799999998</v>
      </c>
      <c r="G52" s="44">
        <f t="shared" si="2"/>
        <v>4023.85</v>
      </c>
      <c r="H52" s="45">
        <f t="shared" si="2"/>
        <v>1021168.5700000001</v>
      </c>
      <c r="I52" s="44">
        <f t="shared" si="2"/>
        <v>0</v>
      </c>
      <c r="J52" s="51">
        <f>J28+J40</f>
        <v>13180542.76</v>
      </c>
      <c r="K52" s="51">
        <f>K28+K40</f>
        <v>12072128.01</v>
      </c>
      <c r="L52" s="51">
        <f>L28+L40</f>
        <v>11226586.42</v>
      </c>
      <c r="M52" s="44">
        <f t="shared" si="2"/>
        <v>50103.33</v>
      </c>
      <c r="N52" s="44">
        <f t="shared" si="2"/>
        <v>1903853.01</v>
      </c>
    </row>
    <row r="53" ht="2.25" customHeight="1"/>
    <row r="54" ht="4.5" customHeight="1"/>
    <row r="55" ht="9.75" customHeight="1">
      <c r="A55" s="39"/>
    </row>
    <row r="56" ht="8.25" customHeight="1">
      <c r="A56" s="39"/>
    </row>
    <row r="58" spans="2:12" ht="12.75" customHeight="1">
      <c r="B58" s="49" t="s">
        <v>383</v>
      </c>
      <c r="G58" s="50" t="s">
        <v>384</v>
      </c>
      <c r="L58" s="50" t="s">
        <v>385</v>
      </c>
    </row>
    <row r="59" spans="2:12" ht="12.75" customHeight="1">
      <c r="B59" s="50" t="s">
        <v>386</v>
      </c>
      <c r="G59" s="50" t="s">
        <v>387</v>
      </c>
      <c r="L59" s="50" t="s">
        <v>388</v>
      </c>
    </row>
  </sheetData>
  <sheetProtection password="CADC" sheet="1"/>
  <mergeCells count="32">
    <mergeCell ref="C1:O1"/>
    <mergeCell ref="C2:O2"/>
    <mergeCell ref="C3:O3"/>
    <mergeCell ref="A5:B5"/>
    <mergeCell ref="C5:O7"/>
    <mergeCell ref="A12:B12"/>
    <mergeCell ref="D14:H14"/>
    <mergeCell ref="I14:N14"/>
    <mergeCell ref="A16:A17"/>
    <mergeCell ref="B16:C17"/>
    <mergeCell ref="D16:D19"/>
    <mergeCell ref="E16:E19"/>
    <mergeCell ref="I16:I19"/>
    <mergeCell ref="J16:J19"/>
    <mergeCell ref="F17:F18"/>
    <mergeCell ref="G17:G18"/>
    <mergeCell ref="H17:H18"/>
    <mergeCell ref="K17:K18"/>
    <mergeCell ref="L17:L18"/>
    <mergeCell ref="M17:M18"/>
    <mergeCell ref="N17:N18"/>
    <mergeCell ref="B21:C22"/>
    <mergeCell ref="B43:C43"/>
    <mergeCell ref="B46:C46"/>
    <mergeCell ref="B49:C49"/>
    <mergeCell ref="B52:C52"/>
    <mergeCell ref="B25:C25"/>
    <mergeCell ref="B28:C28"/>
    <mergeCell ref="B31:C31"/>
    <mergeCell ref="B34:C34"/>
    <mergeCell ref="B37:C37"/>
    <mergeCell ref="B40:C4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C19" sqref="C19"/>
    </sheetView>
  </sheetViews>
  <sheetFormatPr defaultColWidth="6.8515625" defaultRowHeight="12.75" customHeight="1"/>
  <cols>
    <col min="1" max="1" width="22.00390625" style="53" customWidth="1"/>
    <col min="2" max="4" width="10.8515625" style="53" customWidth="1"/>
    <col min="5" max="5" width="11.00390625" style="53" customWidth="1"/>
    <col min="6" max="8" width="10.8515625" style="53" customWidth="1"/>
    <col min="9" max="9" width="13.28125" style="53" bestFit="1" customWidth="1"/>
    <col min="10" max="10" width="10.7109375" style="53" customWidth="1"/>
    <col min="11" max="11" width="13.28125" style="53" bestFit="1" customWidth="1"/>
    <col min="12" max="12" width="10.8515625" style="53" customWidth="1"/>
    <col min="13" max="13" width="13.28125" style="53" bestFit="1" customWidth="1"/>
    <col min="14" max="14" width="14.140625" style="53" bestFit="1" customWidth="1"/>
    <col min="15" max="16" width="6.8515625" style="53" customWidth="1"/>
    <col min="17" max="17" width="10.7109375" style="53" bestFit="1" customWidth="1"/>
    <col min="18" max="16384" width="6.8515625" style="53" customWidth="1"/>
  </cols>
  <sheetData>
    <row r="1" spans="1:14" ht="14.25" customHeight="1">
      <c r="A1" s="146" t="s">
        <v>120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4.25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0.75" customHeight="1"/>
    <row r="5" spans="1:14" ht="12" customHeight="1">
      <c r="A5" s="148" t="s">
        <v>410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0.7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9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ht="10.5" customHeight="1"/>
    <row r="9" ht="8.25" customHeight="1"/>
    <row r="10" ht="2.25" customHeight="1"/>
    <row r="11" ht="2.25" customHeight="1"/>
    <row r="12" ht="14.25" customHeight="1">
      <c r="A12" s="55" t="s">
        <v>411</v>
      </c>
    </row>
    <row r="13" spans="1:14" ht="13.5" customHeight="1">
      <c r="A13" s="56" t="s">
        <v>412</v>
      </c>
      <c r="B13" s="57">
        <v>41060</v>
      </c>
      <c r="C13" s="57">
        <v>41090</v>
      </c>
      <c r="D13" s="57">
        <v>41121</v>
      </c>
      <c r="E13" s="57">
        <v>41152</v>
      </c>
      <c r="F13" s="57">
        <v>41153</v>
      </c>
      <c r="G13" s="57">
        <v>41183</v>
      </c>
      <c r="H13" s="57">
        <v>41214</v>
      </c>
      <c r="I13" s="57">
        <v>41244</v>
      </c>
      <c r="J13" s="57">
        <v>41275</v>
      </c>
      <c r="K13" s="57">
        <v>41306</v>
      </c>
      <c r="L13" s="57">
        <v>41334</v>
      </c>
      <c r="M13" s="57">
        <v>41365</v>
      </c>
      <c r="N13" s="56" t="s">
        <v>413</v>
      </c>
    </row>
    <row r="14" ht="0.75" customHeight="1"/>
    <row r="15" ht="0.75" customHeight="1"/>
    <row r="16" spans="1:14" ht="18.75" customHeight="1">
      <c r="A16" s="58" t="s">
        <v>414</v>
      </c>
      <c r="B16" s="59">
        <v>2478903.13</v>
      </c>
      <c r="C16" s="59">
        <v>2364931.39</v>
      </c>
      <c r="D16" s="59">
        <v>3009965.11</v>
      </c>
      <c r="E16" s="59">
        <v>2575545.68</v>
      </c>
      <c r="F16" s="59">
        <v>2449587.74</v>
      </c>
      <c r="G16" s="59">
        <v>2492235.39</v>
      </c>
      <c r="H16" s="59">
        <v>2617201.84</v>
      </c>
      <c r="I16" s="59">
        <v>3785870.38</v>
      </c>
      <c r="J16" s="59">
        <v>1590592.05</v>
      </c>
      <c r="K16" s="59">
        <v>2401308.41</v>
      </c>
      <c r="L16" s="59">
        <v>10349702.75</v>
      </c>
      <c r="M16" s="59">
        <v>2621321.88</v>
      </c>
      <c r="N16" s="59">
        <f>SUM(B16:M16)</f>
        <v>38737165.75000001</v>
      </c>
    </row>
    <row r="17" ht="1.5" customHeight="1">
      <c r="N17" s="59">
        <f>SUM(B17:K17)</f>
        <v>0</v>
      </c>
    </row>
    <row r="18" ht="0.75" customHeight="1">
      <c r="N18" s="59">
        <f>SUM(B18:K18)</f>
        <v>0</v>
      </c>
    </row>
    <row r="19" spans="1:14" ht="18.75" customHeight="1">
      <c r="A19" s="58" t="s">
        <v>415</v>
      </c>
      <c r="B19" s="59">
        <v>688433.87</v>
      </c>
      <c r="C19" s="59">
        <v>191522.46</v>
      </c>
      <c r="D19" s="59">
        <v>660039.9500000001</v>
      </c>
      <c r="E19" s="59">
        <v>675393.65</v>
      </c>
      <c r="F19" s="59">
        <v>190397.74</v>
      </c>
      <c r="G19" s="59">
        <v>693027.82</v>
      </c>
      <c r="H19" s="59">
        <v>491517.1</v>
      </c>
      <c r="I19" s="59">
        <v>2691646.79</v>
      </c>
      <c r="J19" s="59">
        <v>666682.25</v>
      </c>
      <c r="K19" s="59">
        <v>521675.68</v>
      </c>
      <c r="L19" s="59">
        <v>843337.6</v>
      </c>
      <c r="M19" s="59">
        <v>1210437.5</v>
      </c>
      <c r="N19" s="59">
        <f>SUM(B19:M19)</f>
        <v>9524112.41</v>
      </c>
    </row>
    <row r="20" ht="1.5" customHeight="1">
      <c r="N20" s="59">
        <f>SUM(B20:K20)</f>
        <v>0</v>
      </c>
    </row>
    <row r="21" ht="0.75" customHeight="1">
      <c r="N21" s="59">
        <f>SUM(B21:K21)</f>
        <v>0</v>
      </c>
    </row>
    <row r="22" spans="1:17" ht="18.75" customHeight="1">
      <c r="A22" s="58" t="s">
        <v>416</v>
      </c>
      <c r="B22" s="59">
        <v>897280</v>
      </c>
      <c r="C22" s="59">
        <f>148409.83-760419.54</f>
        <v>-612009.7100000001</v>
      </c>
      <c r="D22" s="59">
        <v>478354.27</v>
      </c>
      <c r="E22" s="59">
        <v>532174.58</v>
      </c>
      <c r="F22" s="59">
        <v>414364.43</v>
      </c>
      <c r="G22" s="59">
        <v>1399480.3</v>
      </c>
      <c r="H22" s="59">
        <v>364868.94</v>
      </c>
      <c r="I22" s="59">
        <v>1010073.25</v>
      </c>
      <c r="J22" s="59">
        <v>380748.69</v>
      </c>
      <c r="K22" s="59">
        <v>97773.1</v>
      </c>
      <c r="L22" s="59">
        <v>217545.66</v>
      </c>
      <c r="M22" s="59">
        <v>658562.97</v>
      </c>
      <c r="N22" s="59">
        <f>SUM(B22:M22)</f>
        <v>5839216.48</v>
      </c>
      <c r="P22" s="59"/>
      <c r="Q22" s="60"/>
    </row>
    <row r="23" ht="0.75" customHeight="1">
      <c r="N23" s="59">
        <f>SUM(B23:K23)</f>
        <v>0</v>
      </c>
    </row>
    <row r="24" spans="1:14" ht="18.75" customHeight="1">
      <c r="A24" s="58" t="s">
        <v>417</v>
      </c>
      <c r="B24" s="59">
        <v>71246.71</v>
      </c>
      <c r="C24" s="59">
        <v>64471</v>
      </c>
      <c r="D24" s="59">
        <v>76661.65000000001</v>
      </c>
      <c r="E24" s="59">
        <v>65290.03</v>
      </c>
      <c r="F24" s="59">
        <v>48251.96</v>
      </c>
      <c r="G24" s="59">
        <v>52233.44</v>
      </c>
      <c r="H24" s="59">
        <v>47397.62</v>
      </c>
      <c r="I24" s="59">
        <v>50683.99</v>
      </c>
      <c r="J24" s="59">
        <v>34792.73</v>
      </c>
      <c r="K24" s="59">
        <v>33818.92</v>
      </c>
      <c r="L24" s="59">
        <v>35368.29</v>
      </c>
      <c r="M24" s="59">
        <v>38010.85</v>
      </c>
      <c r="N24" s="59">
        <f>SUM(B24:M24)</f>
        <v>618227.1900000001</v>
      </c>
    </row>
    <row r="25" ht="1.5" customHeight="1">
      <c r="N25" s="59">
        <f>SUM(B25:K25)</f>
        <v>0</v>
      </c>
    </row>
    <row r="26" ht="0.75" customHeight="1">
      <c r="N26" s="59">
        <f>SUM(B26:K26)</f>
        <v>0</v>
      </c>
    </row>
    <row r="27" spans="1:14" ht="18.75" customHeight="1">
      <c r="A27" s="58" t="s">
        <v>418</v>
      </c>
      <c r="B27" s="59">
        <v>14106527.620000001</v>
      </c>
      <c r="C27" s="59">
        <v>12860822.55</v>
      </c>
      <c r="D27" s="59">
        <v>13311948.790000001</v>
      </c>
      <c r="E27" s="59">
        <v>12156539.57</v>
      </c>
      <c r="F27" s="59">
        <v>12731870.85</v>
      </c>
      <c r="G27" s="59">
        <v>14536402.84</v>
      </c>
      <c r="H27" s="59">
        <v>12869685.47</v>
      </c>
      <c r="I27" s="59">
        <v>15732612.09</v>
      </c>
      <c r="J27" s="59">
        <v>19652500.63</v>
      </c>
      <c r="K27" s="59">
        <v>16533528.07</v>
      </c>
      <c r="L27" s="59">
        <v>14854740.64</v>
      </c>
      <c r="M27" s="59">
        <v>15644797.18</v>
      </c>
      <c r="N27" s="59">
        <f>SUM(B27:M27)</f>
        <v>174991976.3</v>
      </c>
    </row>
    <row r="28" ht="1.5" customHeight="1">
      <c r="N28" s="59">
        <f>SUM(B28:K28)</f>
        <v>0</v>
      </c>
    </row>
    <row r="29" ht="0.75" customHeight="1">
      <c r="N29" s="59">
        <f>SUM(B29:K29)</f>
        <v>0</v>
      </c>
    </row>
    <row r="30" spans="1:14" ht="18.75" customHeight="1">
      <c r="A30" s="58" t="s">
        <v>419</v>
      </c>
      <c r="B30" s="59">
        <v>654756.17</v>
      </c>
      <c r="C30" s="59">
        <v>243437.37</v>
      </c>
      <c r="D30" s="59">
        <v>449009.87</v>
      </c>
      <c r="E30" s="59">
        <v>504178.64</v>
      </c>
      <c r="F30" s="59">
        <v>424859.09</v>
      </c>
      <c r="G30" s="59">
        <v>439517.07</v>
      </c>
      <c r="H30" s="59">
        <v>373329.42</v>
      </c>
      <c r="I30" s="59">
        <v>3139331.62</v>
      </c>
      <c r="J30" s="59">
        <v>562212.5</v>
      </c>
      <c r="K30" s="59">
        <v>493643.97</v>
      </c>
      <c r="L30" s="59">
        <v>442524.43</v>
      </c>
      <c r="M30" s="59">
        <v>812236.08</v>
      </c>
      <c r="N30" s="59">
        <f>SUM(B30:M30)</f>
        <v>8539036.229999999</v>
      </c>
    </row>
    <row r="31" ht="1.5" customHeight="1"/>
    <row r="32" ht="0.75" customHeight="1"/>
    <row r="33" spans="1:14" ht="18.75" customHeight="1">
      <c r="A33" s="61" t="s">
        <v>420</v>
      </c>
      <c r="B33" s="62">
        <v>18897147.5</v>
      </c>
      <c r="C33" s="62">
        <f>C16+C19+C22+C24+C27+C30</f>
        <v>15113175.06</v>
      </c>
      <c r="D33" s="62">
        <v>17985979.64</v>
      </c>
      <c r="E33" s="62">
        <v>16509122.15</v>
      </c>
      <c r="F33" s="62">
        <f aca="true" t="shared" si="0" ref="F33:N33">SUM(F16:F32)</f>
        <v>16259331.81</v>
      </c>
      <c r="G33" s="62">
        <f t="shared" si="0"/>
        <v>19612896.86</v>
      </c>
      <c r="H33" s="62">
        <f t="shared" si="0"/>
        <v>16764000.39</v>
      </c>
      <c r="I33" s="62">
        <f t="shared" si="0"/>
        <v>26410218.12</v>
      </c>
      <c r="J33" s="62">
        <f t="shared" si="0"/>
        <v>22887528.849999998</v>
      </c>
      <c r="K33" s="62">
        <f t="shared" si="0"/>
        <v>20081748.15</v>
      </c>
      <c r="L33" s="62">
        <f t="shared" si="0"/>
        <v>26743219.369999997</v>
      </c>
      <c r="M33" s="62">
        <f t="shared" si="0"/>
        <v>20985366.459999997</v>
      </c>
      <c r="N33" s="62">
        <f t="shared" si="0"/>
        <v>238249734.36</v>
      </c>
    </row>
    <row r="34" ht="1.5" customHeight="1"/>
    <row r="35" ht="6" customHeight="1"/>
    <row r="36" ht="2.25" customHeight="1"/>
    <row r="37" ht="14.25" customHeight="1">
      <c r="A37" s="55" t="s">
        <v>421</v>
      </c>
    </row>
    <row r="38" spans="1:14" ht="13.5" customHeight="1">
      <c r="A38" s="56" t="s">
        <v>412</v>
      </c>
      <c r="B38" s="57">
        <v>41060</v>
      </c>
      <c r="C38" s="57">
        <v>41090</v>
      </c>
      <c r="D38" s="57">
        <v>41121</v>
      </c>
      <c r="E38" s="57">
        <v>41152</v>
      </c>
      <c r="F38" s="57">
        <v>41153</v>
      </c>
      <c r="G38" s="57">
        <v>41183</v>
      </c>
      <c r="H38" s="57">
        <v>41214</v>
      </c>
      <c r="I38" s="57">
        <v>41244</v>
      </c>
      <c r="J38" s="57">
        <v>41275</v>
      </c>
      <c r="K38" s="57">
        <v>41306</v>
      </c>
      <c r="L38" s="57">
        <v>41334</v>
      </c>
      <c r="M38" s="57">
        <v>41365</v>
      </c>
      <c r="N38" s="56" t="s">
        <v>413</v>
      </c>
    </row>
    <row r="39" ht="0.75" customHeight="1"/>
    <row r="40" ht="0.75" customHeight="1"/>
    <row r="41" spans="1:14" ht="18.75" customHeight="1">
      <c r="A41" s="58" t="s">
        <v>422</v>
      </c>
      <c r="B41" s="59">
        <v>536247.04</v>
      </c>
      <c r="C41" s="59">
        <v>32013.48</v>
      </c>
      <c r="D41" s="59">
        <v>521055</v>
      </c>
      <c r="E41" s="59">
        <v>521737.4</v>
      </c>
      <c r="F41" s="59">
        <v>32024.21</v>
      </c>
      <c r="G41" s="59">
        <v>544076.46</v>
      </c>
      <c r="H41" s="59">
        <v>333319.26</v>
      </c>
      <c r="I41" s="59">
        <v>2534280.16</v>
      </c>
      <c r="J41" s="59">
        <v>500614.3</v>
      </c>
      <c r="K41" s="59">
        <v>851502.51</v>
      </c>
      <c r="L41" s="59">
        <v>1018091.48</v>
      </c>
      <c r="M41" s="59">
        <v>1044210.13</v>
      </c>
      <c r="N41" s="59">
        <f>SUM(B41:M42)</f>
        <v>8469171.43</v>
      </c>
    </row>
    <row r="42" ht="1.5" customHeight="1"/>
    <row r="43" ht="0.75" customHeight="1"/>
    <row r="44" spans="1:14" ht="8.25" customHeight="1">
      <c r="A44" s="149" t="s">
        <v>423</v>
      </c>
      <c r="B44" s="150">
        <v>0</v>
      </c>
      <c r="C44" s="150">
        <v>0</v>
      </c>
      <c r="D44" s="150">
        <v>0</v>
      </c>
      <c r="E44" s="150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</row>
    <row r="45" spans="1:14" ht="10.5" customHeight="1">
      <c r="A45" s="149"/>
      <c r="B45" s="150"/>
      <c r="C45" s="150"/>
      <c r="D45" s="150"/>
      <c r="E45" s="150"/>
      <c r="F45" s="59"/>
      <c r="G45" s="59"/>
      <c r="H45" s="59"/>
      <c r="I45" s="59"/>
      <c r="J45" s="59"/>
      <c r="K45" s="59"/>
      <c r="L45" s="59"/>
      <c r="M45" s="59"/>
      <c r="N45" s="59"/>
    </row>
    <row r="46" ht="1.5" customHeight="1"/>
    <row r="47" ht="0.75" customHeight="1"/>
    <row r="48" spans="1:14" ht="18.75" customHeight="1">
      <c r="A48" s="58" t="s">
        <v>424</v>
      </c>
      <c r="B48" s="59">
        <v>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</row>
    <row r="49" ht="1.5" customHeight="1"/>
    <row r="50" ht="0.75" customHeight="1"/>
    <row r="51" spans="1:14" ht="18.75" customHeight="1">
      <c r="A51" s="58" t="s">
        <v>425</v>
      </c>
      <c r="B51" s="59">
        <v>1677999.59</v>
      </c>
      <c r="C51" s="59">
        <v>1495826.04</v>
      </c>
      <c r="D51" s="59">
        <v>1526334.25</v>
      </c>
      <c r="E51" s="59">
        <v>1343867.6500000001</v>
      </c>
      <c r="F51" s="59">
        <v>1425233.95</v>
      </c>
      <c r="G51" s="59">
        <v>1621243.61</v>
      </c>
      <c r="H51" s="59">
        <v>1412011.71</v>
      </c>
      <c r="I51" s="59">
        <v>1695910.75</v>
      </c>
      <c r="J51" s="59">
        <v>2579102.37</v>
      </c>
      <c r="K51" s="59">
        <v>2071608.14</v>
      </c>
      <c r="L51" s="59">
        <v>1730443.08</v>
      </c>
      <c r="M51" s="59">
        <v>1780189.92</v>
      </c>
      <c r="N51" s="59">
        <f>SUM(B51:M51)</f>
        <v>20359771.060000002</v>
      </c>
    </row>
    <row r="52" ht="1.5" customHeight="1"/>
    <row r="53" ht="0.75" customHeight="1"/>
    <row r="54" spans="1:14" ht="18.75" customHeight="1">
      <c r="A54" s="61" t="s">
        <v>426</v>
      </c>
      <c r="B54" s="62">
        <v>2214246.63</v>
      </c>
      <c r="C54" s="62">
        <v>1527839.52</v>
      </c>
      <c r="D54" s="62">
        <v>2047389.25</v>
      </c>
      <c r="E54" s="62">
        <v>1865605.05</v>
      </c>
      <c r="F54" s="62">
        <f aca="true" t="shared" si="1" ref="F54:M54">SUM(F41:F53)</f>
        <v>1457258.16</v>
      </c>
      <c r="G54" s="62">
        <f t="shared" si="1"/>
        <v>2165320.0700000003</v>
      </c>
      <c r="H54" s="62">
        <f t="shared" si="1"/>
        <v>1745330.97</v>
      </c>
      <c r="I54" s="62">
        <f t="shared" si="1"/>
        <v>4230190.91</v>
      </c>
      <c r="J54" s="62">
        <f t="shared" si="1"/>
        <v>3079716.67</v>
      </c>
      <c r="K54" s="62">
        <f t="shared" si="1"/>
        <v>2923110.65</v>
      </c>
      <c r="L54" s="62">
        <f t="shared" si="1"/>
        <v>2748534.56</v>
      </c>
      <c r="M54" s="62">
        <f t="shared" si="1"/>
        <v>2824400.05</v>
      </c>
      <c r="N54" s="62">
        <f>SUM(B54:M55)</f>
        <v>28828942.490000002</v>
      </c>
    </row>
    <row r="55" ht="1.5" customHeight="1"/>
    <row r="56" ht="6" customHeight="1"/>
    <row r="57" ht="2.25" customHeight="1"/>
    <row r="58" ht="14.25" customHeight="1">
      <c r="A58" s="55" t="s">
        <v>427</v>
      </c>
    </row>
    <row r="59" spans="1:14" ht="13.5" customHeight="1">
      <c r="A59" s="56" t="s">
        <v>412</v>
      </c>
      <c r="B59" s="57">
        <v>41060</v>
      </c>
      <c r="C59" s="57">
        <v>41090</v>
      </c>
      <c r="D59" s="57">
        <v>41121</v>
      </c>
      <c r="E59" s="57">
        <v>41152</v>
      </c>
      <c r="F59" s="57">
        <v>41153</v>
      </c>
      <c r="G59" s="57">
        <v>41183</v>
      </c>
      <c r="H59" s="57">
        <v>41214</v>
      </c>
      <c r="I59" s="57">
        <v>41244</v>
      </c>
      <c r="J59" s="57">
        <v>41275</v>
      </c>
      <c r="K59" s="57">
        <v>41306</v>
      </c>
      <c r="L59" s="57">
        <v>41334</v>
      </c>
      <c r="M59" s="57">
        <v>41365</v>
      </c>
      <c r="N59" s="56" t="s">
        <v>413</v>
      </c>
    </row>
    <row r="60" ht="0.75" customHeight="1"/>
    <row r="61" ht="0.75" customHeight="1"/>
    <row r="62" spans="1:14" ht="18.75" customHeight="1">
      <c r="A62" s="58" t="s">
        <v>428</v>
      </c>
      <c r="B62" s="59">
        <v>3572888.89</v>
      </c>
      <c r="C62" s="59">
        <v>3140868.85</v>
      </c>
      <c r="D62" s="59">
        <v>3647154.29</v>
      </c>
      <c r="E62" s="59">
        <v>2885020.71</v>
      </c>
      <c r="F62" s="59">
        <v>3222966.49</v>
      </c>
      <c r="G62" s="59">
        <v>3882528.01</v>
      </c>
      <c r="H62" s="59">
        <v>2892260.03</v>
      </c>
      <c r="I62" s="59">
        <v>3423846.98</v>
      </c>
      <c r="J62" s="59">
        <v>4918007.27</v>
      </c>
      <c r="K62" s="59">
        <v>3836546.87</v>
      </c>
      <c r="L62" s="59">
        <v>3721631.15</v>
      </c>
      <c r="M62" s="59">
        <v>4176919.72</v>
      </c>
      <c r="N62" s="59">
        <f>SUM(B62:M62)</f>
        <v>43320639.26</v>
      </c>
    </row>
    <row r="63" ht="1.5" customHeight="1"/>
    <row r="64" ht="0.75" customHeight="1"/>
    <row r="65" spans="1:14" ht="18.75" customHeight="1">
      <c r="A65" s="58" t="s">
        <v>429</v>
      </c>
      <c r="B65" s="59">
        <v>1677999.59</v>
      </c>
      <c r="C65" s="59">
        <v>1495826.04</v>
      </c>
      <c r="D65" s="59">
        <v>1526334.25</v>
      </c>
      <c r="E65" s="59">
        <v>1343867.6500000001</v>
      </c>
      <c r="F65" s="59">
        <v>1425233.95</v>
      </c>
      <c r="G65" s="59">
        <v>1621243.61</v>
      </c>
      <c r="H65" s="59">
        <v>1412011.71</v>
      </c>
      <c r="I65" s="59">
        <v>1695910.75</v>
      </c>
      <c r="J65" s="59">
        <v>2579102.37</v>
      </c>
      <c r="K65" s="59">
        <v>2071608.14</v>
      </c>
      <c r="L65" s="59">
        <v>1730443.08</v>
      </c>
      <c r="M65" s="59">
        <v>1780189.92</v>
      </c>
      <c r="N65" s="59">
        <f>SUM(B65:M65)</f>
        <v>20359771.060000002</v>
      </c>
    </row>
    <row r="66" ht="1.5" customHeight="1"/>
    <row r="67" ht="6" customHeight="1"/>
    <row r="68" ht="0.75" customHeight="1"/>
    <row r="69" ht="0.75" customHeight="1"/>
    <row r="70" spans="1:14" ht="18.75" customHeight="1">
      <c r="A70" s="61" t="s">
        <v>430</v>
      </c>
      <c r="B70" s="62">
        <v>16682900.870000001</v>
      </c>
      <c r="C70" s="62">
        <f>C33-C54</f>
        <v>13585335.540000001</v>
      </c>
      <c r="D70" s="62">
        <v>15938590.39</v>
      </c>
      <c r="E70" s="62">
        <v>14643517.1</v>
      </c>
      <c r="F70" s="62">
        <f aca="true" t="shared" si="2" ref="F70:M70">F33-F54</f>
        <v>14802073.65</v>
      </c>
      <c r="G70" s="62">
        <f t="shared" si="2"/>
        <v>17447576.79</v>
      </c>
      <c r="H70" s="62">
        <f t="shared" si="2"/>
        <v>15018669.42</v>
      </c>
      <c r="I70" s="62">
        <f t="shared" si="2"/>
        <v>22180027.21</v>
      </c>
      <c r="J70" s="62">
        <f t="shared" si="2"/>
        <v>19807812.18</v>
      </c>
      <c r="K70" s="62">
        <f t="shared" si="2"/>
        <v>17158637.5</v>
      </c>
      <c r="L70" s="62">
        <f t="shared" si="2"/>
        <v>23994684.81</v>
      </c>
      <c r="M70" s="62">
        <f t="shared" si="2"/>
        <v>18160966.409999996</v>
      </c>
      <c r="N70" s="62">
        <f>SUM(B70:M70)</f>
        <v>209420791.87</v>
      </c>
    </row>
    <row r="71" spans="1:14" ht="18.75" customHeight="1">
      <c r="A71" s="61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ht="6" customHeight="1"/>
    <row r="74" ht="9">
      <c r="A74" s="54"/>
    </row>
    <row r="75" spans="1:10" ht="9">
      <c r="A75" s="63" t="s">
        <v>383</v>
      </c>
      <c r="E75" s="63" t="s">
        <v>384</v>
      </c>
      <c r="J75" s="63" t="s">
        <v>431</v>
      </c>
    </row>
    <row r="76" spans="1:10" ht="12.75" customHeight="1">
      <c r="A76" s="63" t="s">
        <v>432</v>
      </c>
      <c r="E76" s="63" t="s">
        <v>433</v>
      </c>
      <c r="J76" s="63" t="s">
        <v>434</v>
      </c>
    </row>
  </sheetData>
  <sheetProtection password="CADC" sheet="1"/>
  <mergeCells count="9">
    <mergeCell ref="A1:N1"/>
    <mergeCell ref="A2:N2"/>
    <mergeCell ref="A3:N3"/>
    <mergeCell ref="A5:N7"/>
    <mergeCell ref="A44:A45"/>
    <mergeCell ref="B44:B45"/>
    <mergeCell ref="C44:C45"/>
    <mergeCell ref="D44:D45"/>
    <mergeCell ref="E44:E45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3"/>
  <sheetViews>
    <sheetView zoomScalePageLayoutView="0" workbookViewId="0" topLeftCell="A1">
      <selection activeCell="B29" sqref="B29:D29"/>
    </sheetView>
  </sheetViews>
  <sheetFormatPr defaultColWidth="6.8515625" defaultRowHeight="12.75" customHeight="1"/>
  <cols>
    <col min="1" max="1" width="9.57421875" style="38" customWidth="1"/>
    <col min="2" max="2" width="14.7109375" style="38" customWidth="1"/>
    <col min="3" max="3" width="6.421875" style="38" customWidth="1"/>
    <col min="4" max="4" width="17.140625" style="38" customWidth="1"/>
    <col min="5" max="5" width="4.8515625" style="38" customWidth="1"/>
    <col min="6" max="16384" width="6.8515625" style="38" customWidth="1"/>
  </cols>
  <sheetData>
    <row r="1" spans="1:12" ht="14.25" customHeight="1">
      <c r="A1" s="140" t="s">
        <v>120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4.2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5" customHeight="1">
      <c r="A3" s="142" t="s">
        <v>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0.75" customHeight="1"/>
    <row r="5" spans="1:12" ht="12" customHeight="1">
      <c r="A5" s="144" t="s">
        <v>435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 ht="0.75" customHeight="1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9" customHeight="1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ht="10.5" customHeight="1"/>
    <row r="9" ht="8.25" customHeight="1"/>
    <row r="10" ht="3.75" customHeight="1"/>
    <row r="11" spans="1:5" ht="10.5" customHeight="1">
      <c r="A11" s="39" t="s">
        <v>436</v>
      </c>
      <c r="E11" s="64"/>
    </row>
    <row r="12" ht="0.75" customHeight="1"/>
    <row r="13" ht="2.25" customHeight="1"/>
    <row r="14" spans="7:12" ht="6.75" customHeight="1">
      <c r="G14" s="155" t="s">
        <v>437</v>
      </c>
      <c r="H14" s="155"/>
      <c r="I14" s="155"/>
      <c r="J14" s="155"/>
      <c r="K14" s="155"/>
      <c r="L14" s="155"/>
    </row>
    <row r="15" spans="1:12" ht="6.75" customHeight="1">
      <c r="A15" s="135" t="s">
        <v>5</v>
      </c>
      <c r="B15" s="152" t="s">
        <v>438</v>
      </c>
      <c r="C15" s="152"/>
      <c r="D15" s="152"/>
      <c r="E15" s="135" t="s">
        <v>296</v>
      </c>
      <c r="F15" s="135"/>
      <c r="G15" s="155"/>
      <c r="H15" s="155"/>
      <c r="I15" s="155"/>
      <c r="J15" s="155"/>
      <c r="K15" s="155"/>
      <c r="L15" s="155"/>
    </row>
    <row r="16" spans="1:12" ht="1.5" customHeight="1">
      <c r="A16" s="135"/>
      <c r="B16" s="152"/>
      <c r="C16" s="152"/>
      <c r="D16" s="152"/>
      <c r="E16" s="135"/>
      <c r="F16" s="135"/>
      <c r="G16" s="135" t="s">
        <v>91</v>
      </c>
      <c r="H16" s="135"/>
      <c r="I16" s="135" t="s">
        <v>297</v>
      </c>
      <c r="J16" s="135"/>
      <c r="K16" s="135" t="s">
        <v>298</v>
      </c>
      <c r="L16" s="135"/>
    </row>
    <row r="17" spans="5:12" ht="9.75" customHeight="1">
      <c r="E17" s="135"/>
      <c r="F17" s="135"/>
      <c r="G17" s="135"/>
      <c r="H17" s="135"/>
      <c r="I17" s="135"/>
      <c r="J17" s="135"/>
      <c r="K17" s="135"/>
      <c r="L17" s="135"/>
    </row>
    <row r="18" ht="0.75" customHeight="1"/>
    <row r="19" ht="2.25" customHeight="1"/>
    <row r="20" spans="1:12" ht="11.25" customHeight="1">
      <c r="A20" s="43">
        <v>1</v>
      </c>
      <c r="B20" s="152" t="s">
        <v>439</v>
      </c>
      <c r="C20" s="152"/>
      <c r="D20" s="152"/>
      <c r="E20" s="153">
        <v>246434240</v>
      </c>
      <c r="F20" s="153"/>
      <c r="G20" s="153">
        <v>45748858.75</v>
      </c>
      <c r="H20" s="153"/>
      <c r="I20" s="153">
        <v>85167869.02</v>
      </c>
      <c r="J20" s="153"/>
      <c r="K20" s="153">
        <v>77888805.28</v>
      </c>
      <c r="L20" s="153"/>
    </row>
    <row r="21" ht="0.75" customHeight="1"/>
    <row r="22" ht="2.25" customHeight="1"/>
    <row r="23" spans="1:12" ht="11.25" customHeight="1">
      <c r="A23" s="46">
        <v>2</v>
      </c>
      <c r="B23" s="154" t="s">
        <v>440</v>
      </c>
      <c r="C23" s="154"/>
      <c r="D23" s="154"/>
      <c r="E23" s="151">
        <v>40970965</v>
      </c>
      <c r="F23" s="151"/>
      <c r="G23" s="151">
        <v>12971024.63</v>
      </c>
      <c r="H23" s="151"/>
      <c r="I23" s="151">
        <v>16962925.09</v>
      </c>
      <c r="J23" s="151"/>
      <c r="K23" s="151">
        <v>15618848.93</v>
      </c>
      <c r="L23" s="151"/>
    </row>
    <row r="24" ht="0.75" customHeight="1"/>
    <row r="25" ht="2.25" customHeight="1"/>
    <row r="26" spans="1:12" ht="11.25" customHeight="1">
      <c r="A26" s="46">
        <v>3</v>
      </c>
      <c r="B26" s="154" t="s">
        <v>441</v>
      </c>
      <c r="C26" s="154"/>
      <c r="D26" s="154"/>
      <c r="E26" s="151">
        <v>15279100</v>
      </c>
      <c r="F26" s="151"/>
      <c r="G26" s="151">
        <v>8748205.34</v>
      </c>
      <c r="H26" s="151"/>
      <c r="I26" s="151">
        <v>9482230.11</v>
      </c>
      <c r="J26" s="151"/>
      <c r="K26" s="151">
        <v>8194460.72</v>
      </c>
      <c r="L26" s="151"/>
    </row>
    <row r="27" ht="0.75" customHeight="1"/>
    <row r="28" ht="2.25" customHeight="1"/>
    <row r="29" spans="1:12" ht="11.25" customHeight="1">
      <c r="A29" s="46">
        <v>4</v>
      </c>
      <c r="B29" s="154" t="s">
        <v>442</v>
      </c>
      <c r="C29" s="154"/>
      <c r="D29" s="154"/>
      <c r="E29" s="151">
        <v>16523425</v>
      </c>
      <c r="F29" s="151"/>
      <c r="G29" s="151">
        <v>2398426.61</v>
      </c>
      <c r="H29" s="151"/>
      <c r="I29" s="151">
        <v>4767335.62</v>
      </c>
      <c r="J29" s="151"/>
      <c r="K29" s="151">
        <v>4649329.14</v>
      </c>
      <c r="L29" s="151"/>
    </row>
    <row r="30" ht="0.75" customHeight="1"/>
    <row r="31" ht="2.25" customHeight="1"/>
    <row r="32" spans="1:12" ht="11.25" customHeight="1">
      <c r="A32" s="46">
        <v>5</v>
      </c>
      <c r="B32" s="154" t="s">
        <v>443</v>
      </c>
      <c r="C32" s="154"/>
      <c r="D32" s="154"/>
      <c r="E32" s="151">
        <v>3200000</v>
      </c>
      <c r="F32" s="151"/>
      <c r="G32" s="151">
        <v>478361.33</v>
      </c>
      <c r="H32" s="151"/>
      <c r="I32" s="151">
        <v>773483.81</v>
      </c>
      <c r="J32" s="151"/>
      <c r="K32" s="151">
        <v>942053.41</v>
      </c>
      <c r="L32" s="151"/>
    </row>
    <row r="33" ht="0.75" customHeight="1"/>
    <row r="34" ht="2.25" customHeight="1"/>
    <row r="35" spans="1:12" ht="11.25" customHeight="1">
      <c r="A35" s="46">
        <v>6</v>
      </c>
      <c r="B35" s="154" t="s">
        <v>444</v>
      </c>
      <c r="C35" s="154"/>
      <c r="D35" s="154"/>
      <c r="E35" s="151">
        <v>3556350</v>
      </c>
      <c r="F35" s="151"/>
      <c r="G35" s="151">
        <v>513434.52</v>
      </c>
      <c r="H35" s="151"/>
      <c r="I35" s="151">
        <v>972666.4500000001</v>
      </c>
      <c r="J35" s="151"/>
      <c r="K35" s="151">
        <v>974308.9</v>
      </c>
      <c r="L35" s="151"/>
    </row>
    <row r="36" ht="0.75" customHeight="1"/>
    <row r="37" ht="2.25" customHeight="1"/>
    <row r="38" spans="1:12" ht="11.25" customHeight="1">
      <c r="A38" s="46">
        <v>7</v>
      </c>
      <c r="B38" s="154" t="s">
        <v>445</v>
      </c>
      <c r="C38" s="154"/>
      <c r="D38" s="154"/>
      <c r="E38" s="151">
        <v>2412090</v>
      </c>
      <c r="F38" s="151"/>
      <c r="G38" s="151">
        <v>832596.8300000001</v>
      </c>
      <c r="H38" s="151"/>
      <c r="I38" s="151">
        <v>967209.1</v>
      </c>
      <c r="J38" s="151"/>
      <c r="K38" s="151">
        <v>858696.76</v>
      </c>
      <c r="L38" s="151"/>
    </row>
    <row r="39" ht="0.75" customHeight="1"/>
    <row r="40" ht="2.25" customHeight="1"/>
    <row r="41" spans="1:12" ht="11.25" customHeight="1">
      <c r="A41" s="46">
        <v>8</v>
      </c>
      <c r="B41" s="154" t="s">
        <v>446</v>
      </c>
      <c r="C41" s="154"/>
      <c r="D41" s="154"/>
      <c r="E41" s="151">
        <v>19107600</v>
      </c>
      <c r="F41" s="151"/>
      <c r="G41" s="151">
        <v>4318382.8100000005</v>
      </c>
      <c r="H41" s="151"/>
      <c r="I41" s="151">
        <v>6993237.2700000005</v>
      </c>
      <c r="J41" s="151"/>
      <c r="K41" s="151">
        <v>6905805.63</v>
      </c>
      <c r="L41" s="151"/>
    </row>
    <row r="42" ht="0.75" customHeight="1"/>
    <row r="43" ht="2.25" customHeight="1"/>
    <row r="44" spans="1:12" ht="11.25" customHeight="1">
      <c r="A44" s="46">
        <v>9</v>
      </c>
      <c r="B44" s="154" t="s">
        <v>447</v>
      </c>
      <c r="C44" s="154"/>
      <c r="D44" s="154"/>
      <c r="E44" s="151">
        <v>17227600</v>
      </c>
      <c r="F44" s="151"/>
      <c r="G44" s="151">
        <v>3833058.69</v>
      </c>
      <c r="H44" s="151"/>
      <c r="I44" s="151">
        <v>6341845.2</v>
      </c>
      <c r="J44" s="151"/>
      <c r="K44" s="151">
        <v>6295005.67</v>
      </c>
      <c r="L44" s="151"/>
    </row>
    <row r="45" ht="0.75" customHeight="1"/>
    <row r="46" ht="2.25" customHeight="1"/>
    <row r="47" spans="1:12" ht="11.25" customHeight="1">
      <c r="A47" s="46">
        <v>10</v>
      </c>
      <c r="B47" s="154" t="s">
        <v>307</v>
      </c>
      <c r="C47" s="154"/>
      <c r="D47" s="154"/>
      <c r="E47" s="151">
        <v>1880000</v>
      </c>
      <c r="F47" s="151"/>
      <c r="G47" s="151">
        <v>485324.12</v>
      </c>
      <c r="H47" s="151"/>
      <c r="I47" s="151">
        <v>651392.0700000001</v>
      </c>
      <c r="J47" s="151"/>
      <c r="K47" s="151">
        <v>610799.96</v>
      </c>
      <c r="L47" s="151"/>
    </row>
    <row r="48" ht="0.75" customHeight="1"/>
    <row r="49" ht="2.25" customHeight="1"/>
    <row r="50" spans="1:12" ht="11.25" customHeight="1">
      <c r="A50" s="46">
        <v>11</v>
      </c>
      <c r="B50" s="154" t="s">
        <v>448</v>
      </c>
      <c r="C50" s="154"/>
      <c r="D50" s="154"/>
      <c r="E50" s="151">
        <v>0</v>
      </c>
      <c r="F50" s="151"/>
      <c r="G50" s="151">
        <v>0</v>
      </c>
      <c r="H50" s="151"/>
      <c r="I50" s="151">
        <v>0</v>
      </c>
      <c r="J50" s="151"/>
      <c r="K50" s="151">
        <v>0</v>
      </c>
      <c r="L50" s="151"/>
    </row>
    <row r="51" ht="0.75" customHeight="1"/>
    <row r="52" ht="2.25" customHeight="1"/>
    <row r="53" spans="1:12" ht="11.25" customHeight="1">
      <c r="A53" s="46">
        <v>12</v>
      </c>
      <c r="B53" s="154" t="s">
        <v>449</v>
      </c>
      <c r="C53" s="154"/>
      <c r="D53" s="154"/>
      <c r="E53" s="151">
        <v>5308458</v>
      </c>
      <c r="F53" s="151"/>
      <c r="G53" s="151">
        <f>873715.13-493850.63+2953.5</f>
        <v>382818</v>
      </c>
      <c r="H53" s="151"/>
      <c r="I53" s="151">
        <f>1354630.42-823677.46+760</f>
        <v>531712.96</v>
      </c>
      <c r="J53" s="151"/>
      <c r="K53" s="151">
        <v>4257209.12</v>
      </c>
      <c r="L53" s="151"/>
    </row>
    <row r="54" ht="0.75" customHeight="1"/>
    <row r="55" ht="2.25" customHeight="1"/>
    <row r="56" spans="1:12" ht="11.25" customHeight="1">
      <c r="A56" s="46">
        <v>13</v>
      </c>
      <c r="B56" s="154" t="s">
        <v>450</v>
      </c>
      <c r="C56" s="154"/>
      <c r="D56" s="154"/>
      <c r="E56" s="151">
        <v>5308458</v>
      </c>
      <c r="F56" s="151"/>
      <c r="G56" s="151">
        <f>873715.13-493850.63+2953.5</f>
        <v>382818</v>
      </c>
      <c r="H56" s="151"/>
      <c r="I56" s="151">
        <f>1354630.42-823677.46+760</f>
        <v>531712.96</v>
      </c>
      <c r="J56" s="151"/>
      <c r="K56" s="151">
        <v>4257209.12</v>
      </c>
      <c r="L56" s="151"/>
    </row>
    <row r="57" ht="0.75" customHeight="1"/>
    <row r="58" ht="2.25" customHeight="1"/>
    <row r="59" spans="1:12" ht="11.25" customHeight="1">
      <c r="A59" s="46">
        <v>14</v>
      </c>
      <c r="B59" s="154" t="s">
        <v>451</v>
      </c>
      <c r="C59" s="154"/>
      <c r="D59" s="154"/>
      <c r="E59" s="151">
        <v>176737475</v>
      </c>
      <c r="F59" s="151"/>
      <c r="G59" s="151">
        <v>26988904.82</v>
      </c>
      <c r="H59" s="151"/>
      <c r="I59" s="151">
        <v>58524223.01</v>
      </c>
      <c r="J59" s="151"/>
      <c r="K59" s="151">
        <v>52898631.370000005</v>
      </c>
      <c r="L59" s="151"/>
    </row>
    <row r="60" ht="0.75" customHeight="1"/>
    <row r="61" ht="2.25" customHeight="1"/>
    <row r="62" spans="1:12" ht="11.25" customHeight="1">
      <c r="A62" s="46">
        <v>15</v>
      </c>
      <c r="B62" s="154" t="s">
        <v>452</v>
      </c>
      <c r="C62" s="154"/>
      <c r="D62" s="154"/>
      <c r="E62" s="151">
        <v>32030000</v>
      </c>
      <c r="F62" s="151"/>
      <c r="G62" s="151">
        <v>3520036.7600000002</v>
      </c>
      <c r="H62" s="151"/>
      <c r="I62" s="151">
        <v>8659912.14</v>
      </c>
      <c r="J62" s="151"/>
      <c r="K62" s="151">
        <v>8358194.92</v>
      </c>
      <c r="L62" s="151"/>
    </row>
    <row r="63" ht="0.75" customHeight="1"/>
    <row r="64" ht="2.25" customHeight="1"/>
    <row r="65" spans="1:12" ht="11.25" customHeight="1">
      <c r="A65" s="46">
        <v>16</v>
      </c>
      <c r="B65" s="154" t="s">
        <v>453</v>
      </c>
      <c r="C65" s="154"/>
      <c r="D65" s="154"/>
      <c r="E65" s="151">
        <v>57015000</v>
      </c>
      <c r="F65" s="151"/>
      <c r="G65" s="151">
        <v>8323020.21</v>
      </c>
      <c r="H65" s="151"/>
      <c r="I65" s="151">
        <v>15917684.19</v>
      </c>
      <c r="J65" s="151"/>
      <c r="K65" s="151">
        <v>13765984.07</v>
      </c>
      <c r="L65" s="151"/>
    </row>
    <row r="66" ht="0.75" customHeight="1"/>
    <row r="67" ht="2.25" customHeight="1"/>
    <row r="68" spans="1:12" ht="11.25" customHeight="1">
      <c r="A68" s="46">
        <v>17</v>
      </c>
      <c r="B68" s="154" t="s">
        <v>454</v>
      </c>
      <c r="C68" s="154"/>
      <c r="D68" s="154"/>
      <c r="E68" s="151">
        <v>4325345</v>
      </c>
      <c r="F68" s="151"/>
      <c r="G68" s="151">
        <v>924643.6</v>
      </c>
      <c r="H68" s="151"/>
      <c r="I68" s="151">
        <v>1281090.4000000001</v>
      </c>
      <c r="J68" s="151"/>
      <c r="K68" s="151">
        <v>893612.5</v>
      </c>
      <c r="L68" s="151"/>
    </row>
    <row r="69" ht="0.75" customHeight="1"/>
    <row r="70" ht="2.25" customHeight="1"/>
    <row r="71" spans="1:12" ht="11.25" customHeight="1">
      <c r="A71" s="46">
        <v>18</v>
      </c>
      <c r="B71" s="154" t="s">
        <v>455</v>
      </c>
      <c r="C71" s="154"/>
      <c r="D71" s="154"/>
      <c r="E71" s="151">
        <v>83367130</v>
      </c>
      <c r="F71" s="151"/>
      <c r="G71" s="151">
        <v>14221204.25</v>
      </c>
      <c r="H71" s="151"/>
      <c r="I71" s="151">
        <v>32665536.28</v>
      </c>
      <c r="J71" s="151"/>
      <c r="K71" s="151">
        <v>29880839.88</v>
      </c>
      <c r="L71" s="151"/>
    </row>
    <row r="72" ht="0.75" customHeight="1"/>
    <row r="73" ht="2.25" customHeight="1"/>
    <row r="74" spans="1:12" ht="11.25" customHeight="1">
      <c r="A74" s="46">
        <v>19</v>
      </c>
      <c r="B74" s="154" t="s">
        <v>456</v>
      </c>
      <c r="C74" s="154"/>
      <c r="D74" s="154"/>
      <c r="E74" s="151">
        <v>9618200</v>
      </c>
      <c r="F74" s="151"/>
      <c r="G74" s="151">
        <v>1470546.49</v>
      </c>
      <c r="H74" s="151"/>
      <c r="I74" s="151">
        <v>2687483.65</v>
      </c>
      <c r="J74" s="151"/>
      <c r="K74" s="151">
        <v>2465519.35</v>
      </c>
      <c r="L74" s="151"/>
    </row>
    <row r="75" ht="0.75" customHeight="1"/>
    <row r="76" ht="2.25" customHeight="1"/>
    <row r="77" spans="1:12" ht="11.25" customHeight="1">
      <c r="A77" s="46">
        <v>20</v>
      </c>
      <c r="B77" s="154" t="s">
        <v>457</v>
      </c>
      <c r="C77" s="154"/>
      <c r="D77" s="154"/>
      <c r="E77" s="151">
        <v>5400000</v>
      </c>
      <c r="F77" s="151"/>
      <c r="G77" s="151">
        <v>608390.89</v>
      </c>
      <c r="H77" s="151"/>
      <c r="I77" s="151">
        <v>1106870.97</v>
      </c>
      <c r="J77" s="151"/>
      <c r="K77" s="151">
        <v>1030189.72</v>
      </c>
      <c r="L77" s="151"/>
    </row>
    <row r="78" ht="0.75" customHeight="1"/>
    <row r="79" ht="2.25" customHeight="1"/>
    <row r="80" spans="1:12" ht="11.25" customHeight="1">
      <c r="A80" s="46">
        <v>21</v>
      </c>
      <c r="B80" s="154" t="s">
        <v>458</v>
      </c>
      <c r="C80" s="154"/>
      <c r="D80" s="154"/>
      <c r="E80" s="151">
        <v>4218200</v>
      </c>
      <c r="F80" s="151"/>
      <c r="G80" s="151">
        <v>862155.6</v>
      </c>
      <c r="H80" s="151"/>
      <c r="I80" s="151">
        <v>1580612.68</v>
      </c>
      <c r="J80" s="151"/>
      <c r="K80" s="151">
        <v>1435329.6300000001</v>
      </c>
      <c r="L80" s="151"/>
    </row>
    <row r="81" ht="0.75" customHeight="1"/>
    <row r="82" ht="2.25" customHeight="1"/>
    <row r="83" spans="1:12" ht="11.25" customHeight="1">
      <c r="A83" s="43">
        <v>22</v>
      </c>
      <c r="B83" s="152" t="s">
        <v>459</v>
      </c>
      <c r="C83" s="152"/>
      <c r="D83" s="152"/>
      <c r="E83" s="153">
        <v>4081300</v>
      </c>
      <c r="F83" s="153"/>
      <c r="G83" s="153">
        <v>777495.74</v>
      </c>
      <c r="H83" s="153"/>
      <c r="I83" s="153">
        <v>3515029.02</v>
      </c>
      <c r="J83" s="153"/>
      <c r="K83" s="153">
        <v>3287868.43</v>
      </c>
      <c r="L83" s="153"/>
    </row>
    <row r="84" ht="0.75" customHeight="1"/>
    <row r="85" ht="2.25" customHeight="1"/>
    <row r="86" spans="1:12" ht="11.25" customHeight="1">
      <c r="A86" s="46">
        <v>23</v>
      </c>
      <c r="B86" s="154" t="s">
        <v>460</v>
      </c>
      <c r="C86" s="154"/>
      <c r="D86" s="154"/>
      <c r="E86" s="151">
        <v>1501000</v>
      </c>
      <c r="F86" s="151"/>
      <c r="G86" s="151">
        <v>0</v>
      </c>
      <c r="H86" s="151"/>
      <c r="I86" s="151">
        <v>669850.74</v>
      </c>
      <c r="J86" s="151"/>
      <c r="K86" s="151">
        <v>0</v>
      </c>
      <c r="L86" s="151"/>
    </row>
    <row r="87" ht="0.75" customHeight="1"/>
    <row r="88" ht="2.25" customHeight="1"/>
    <row r="89" spans="1:12" ht="11.25" customHeight="1">
      <c r="A89" s="46">
        <v>24</v>
      </c>
      <c r="B89" s="154" t="s">
        <v>461</v>
      </c>
      <c r="C89" s="154"/>
      <c r="D89" s="154"/>
      <c r="E89" s="151">
        <v>0</v>
      </c>
      <c r="F89" s="151"/>
      <c r="G89" s="151">
        <v>0</v>
      </c>
      <c r="H89" s="151"/>
      <c r="I89" s="151">
        <v>0</v>
      </c>
      <c r="J89" s="151"/>
      <c r="K89" s="151">
        <v>0</v>
      </c>
      <c r="L89" s="151"/>
    </row>
    <row r="90" ht="0.75" customHeight="1"/>
    <row r="91" ht="2.25" customHeight="1"/>
    <row r="92" spans="1:12" ht="11.25" customHeight="1">
      <c r="A92" s="46">
        <v>25</v>
      </c>
      <c r="B92" s="154" t="s">
        <v>462</v>
      </c>
      <c r="C92" s="154"/>
      <c r="D92" s="154"/>
      <c r="E92" s="151">
        <v>26000</v>
      </c>
      <c r="F92" s="151"/>
      <c r="G92" s="151">
        <v>0</v>
      </c>
      <c r="H92" s="151"/>
      <c r="I92" s="151">
        <v>0</v>
      </c>
      <c r="J92" s="151"/>
      <c r="K92" s="151">
        <v>331500</v>
      </c>
      <c r="L92" s="151"/>
    </row>
    <row r="93" ht="0.75" customHeight="1"/>
    <row r="94" ht="2.25" customHeight="1"/>
    <row r="95" spans="1:12" ht="11.25" customHeight="1">
      <c r="A95" s="46">
        <v>26</v>
      </c>
      <c r="B95" s="154" t="s">
        <v>463</v>
      </c>
      <c r="C95" s="154"/>
      <c r="D95" s="154"/>
      <c r="E95" s="151">
        <v>2554300</v>
      </c>
      <c r="F95" s="151"/>
      <c r="G95" s="151">
        <v>777495.74</v>
      </c>
      <c r="H95" s="151"/>
      <c r="I95" s="151">
        <v>2845178.2800000003</v>
      </c>
      <c r="J95" s="151"/>
      <c r="K95" s="151">
        <v>2956368.43</v>
      </c>
      <c r="L95" s="151"/>
    </row>
    <row r="96" ht="0.75" customHeight="1"/>
    <row r="97" ht="2.25" customHeight="1"/>
    <row r="98" spans="1:12" ht="11.25" customHeight="1">
      <c r="A98" s="46">
        <v>27</v>
      </c>
      <c r="B98" s="154" t="s">
        <v>454</v>
      </c>
      <c r="C98" s="154"/>
      <c r="D98" s="154"/>
      <c r="E98" s="151">
        <v>2554300</v>
      </c>
      <c r="F98" s="151"/>
      <c r="G98" s="151">
        <v>777495.74</v>
      </c>
      <c r="H98" s="151"/>
      <c r="I98" s="151">
        <v>2845178.2800000003</v>
      </c>
      <c r="J98" s="151"/>
      <c r="K98" s="151">
        <v>2956368.43</v>
      </c>
      <c r="L98" s="151"/>
    </row>
    <row r="99" ht="0.75" customHeight="1"/>
    <row r="100" ht="2.25" customHeight="1"/>
    <row r="101" spans="1:12" ht="11.25" customHeight="1">
      <c r="A101" s="46">
        <v>28</v>
      </c>
      <c r="B101" s="154" t="s">
        <v>464</v>
      </c>
      <c r="C101" s="154"/>
      <c r="D101" s="154"/>
      <c r="E101" s="151">
        <v>0</v>
      </c>
      <c r="F101" s="151"/>
      <c r="G101" s="151">
        <v>0</v>
      </c>
      <c r="H101" s="151"/>
      <c r="I101" s="151">
        <v>0</v>
      </c>
      <c r="J101" s="151"/>
      <c r="K101" s="151">
        <v>0</v>
      </c>
      <c r="L101" s="151"/>
    </row>
    <row r="102" ht="0.75" customHeight="1"/>
    <row r="103" ht="2.25" customHeight="1"/>
    <row r="104" spans="1:12" ht="11.25" customHeight="1">
      <c r="A104" s="46">
        <v>29</v>
      </c>
      <c r="B104" s="154" t="s">
        <v>375</v>
      </c>
      <c r="C104" s="154"/>
      <c r="D104" s="154"/>
      <c r="E104" s="151">
        <v>0</v>
      </c>
      <c r="F104" s="151"/>
      <c r="G104" s="151">
        <v>0</v>
      </c>
      <c r="H104" s="151"/>
      <c r="I104" s="151">
        <v>0</v>
      </c>
      <c r="J104" s="151"/>
      <c r="K104" s="151">
        <v>0</v>
      </c>
      <c r="L104" s="151"/>
    </row>
    <row r="105" ht="0.75" customHeight="1"/>
    <row r="106" ht="2.25" customHeight="1"/>
    <row r="107" spans="1:12" ht="11.25" customHeight="1">
      <c r="A107" s="43">
        <v>30</v>
      </c>
      <c r="B107" s="152" t="s">
        <v>465</v>
      </c>
      <c r="C107" s="152"/>
      <c r="D107" s="152"/>
      <c r="E107" s="153">
        <v>2554300</v>
      </c>
      <c r="F107" s="153"/>
      <c r="G107" s="153">
        <v>777495.74</v>
      </c>
      <c r="H107" s="153"/>
      <c r="I107" s="153">
        <v>2845178.2800000003</v>
      </c>
      <c r="J107" s="153"/>
      <c r="K107" s="153">
        <v>2956368.43</v>
      </c>
      <c r="L107" s="153"/>
    </row>
    <row r="108" ht="0.75" customHeight="1"/>
    <row r="109" ht="2.25" customHeight="1"/>
    <row r="110" spans="1:12" ht="11.25" customHeight="1">
      <c r="A110" s="43">
        <v>31</v>
      </c>
      <c r="B110" s="152" t="s">
        <v>466</v>
      </c>
      <c r="C110" s="152"/>
      <c r="D110" s="152"/>
      <c r="E110" s="153">
        <v>248988540</v>
      </c>
      <c r="F110" s="153"/>
      <c r="G110" s="153">
        <v>46526354.49</v>
      </c>
      <c r="H110" s="153"/>
      <c r="I110" s="153">
        <v>88013047.3</v>
      </c>
      <c r="J110" s="153"/>
      <c r="K110" s="153">
        <v>80845173.71000001</v>
      </c>
      <c r="L110" s="153"/>
    </row>
    <row r="112" ht="0.75" customHeight="1"/>
    <row r="113" ht="2.25" customHeight="1"/>
    <row r="114" spans="7:12" ht="6.75" customHeight="1">
      <c r="G114" s="155" t="s">
        <v>467</v>
      </c>
      <c r="H114" s="155"/>
      <c r="I114" s="155"/>
      <c r="J114" s="155"/>
      <c r="K114" s="155"/>
      <c r="L114" s="155"/>
    </row>
    <row r="115" spans="1:12" ht="6.75" customHeight="1">
      <c r="A115" s="135" t="s">
        <v>5</v>
      </c>
      <c r="B115" s="152" t="s">
        <v>468</v>
      </c>
      <c r="C115" s="152"/>
      <c r="D115" s="152"/>
      <c r="E115" s="135" t="s">
        <v>324</v>
      </c>
      <c r="F115" s="135"/>
      <c r="G115" s="155"/>
      <c r="H115" s="155"/>
      <c r="I115" s="155"/>
      <c r="J115" s="155"/>
      <c r="K115" s="155"/>
      <c r="L115" s="155"/>
    </row>
    <row r="116" spans="1:12" ht="1.5" customHeight="1">
      <c r="A116" s="135"/>
      <c r="B116" s="152"/>
      <c r="C116" s="152"/>
      <c r="D116" s="152"/>
      <c r="E116" s="135"/>
      <c r="F116" s="135"/>
      <c r="G116" s="135" t="s">
        <v>91</v>
      </c>
      <c r="H116" s="135"/>
      <c r="I116" s="135" t="s">
        <v>297</v>
      </c>
      <c r="J116" s="135"/>
      <c r="K116" s="135" t="s">
        <v>298</v>
      </c>
      <c r="L116" s="135"/>
    </row>
    <row r="117" spans="5:12" ht="9.75" customHeight="1">
      <c r="E117" s="135"/>
      <c r="F117" s="135"/>
      <c r="G117" s="135"/>
      <c r="H117" s="135"/>
      <c r="I117" s="135"/>
      <c r="J117" s="135"/>
      <c r="K117" s="135"/>
      <c r="L117" s="135"/>
    </row>
    <row r="118" ht="0.75" customHeight="1"/>
    <row r="119" ht="2.25" customHeight="1"/>
    <row r="120" spans="1:12" ht="11.25" customHeight="1">
      <c r="A120" s="43">
        <v>32</v>
      </c>
      <c r="B120" s="152" t="s">
        <v>469</v>
      </c>
      <c r="C120" s="152"/>
      <c r="D120" s="152"/>
      <c r="E120" s="153">
        <v>198855922.4</v>
      </c>
      <c r="F120" s="153"/>
      <c r="G120" s="153">
        <v>35552088.76</v>
      </c>
      <c r="H120" s="153"/>
      <c r="I120" s="153">
        <v>59825895.050000004</v>
      </c>
      <c r="J120" s="153"/>
      <c r="K120" s="153">
        <f>K123+K126+K129</f>
        <v>70531273.12</v>
      </c>
      <c r="L120" s="153"/>
    </row>
    <row r="121" ht="0.75" customHeight="1"/>
    <row r="122" ht="2.25" customHeight="1"/>
    <row r="123" spans="1:12" ht="11.25" customHeight="1">
      <c r="A123" s="46">
        <v>33</v>
      </c>
      <c r="B123" s="154" t="s">
        <v>470</v>
      </c>
      <c r="C123" s="154"/>
      <c r="D123" s="154"/>
      <c r="E123" s="151">
        <v>118291440.21000001</v>
      </c>
      <c r="F123" s="151"/>
      <c r="G123" s="151">
        <v>16796741.62</v>
      </c>
      <c r="H123" s="151"/>
      <c r="I123" s="151">
        <v>32804575.75</v>
      </c>
      <c r="J123" s="151"/>
      <c r="K123" s="151">
        <v>33669115.05</v>
      </c>
      <c r="L123" s="151"/>
    </row>
    <row r="124" ht="0.75" customHeight="1"/>
    <row r="125" ht="2.25" customHeight="1"/>
    <row r="126" spans="1:12" ht="11.25" customHeight="1">
      <c r="A126" s="46">
        <v>34</v>
      </c>
      <c r="B126" s="154" t="s">
        <v>471</v>
      </c>
      <c r="C126" s="154"/>
      <c r="D126" s="154"/>
      <c r="E126" s="151">
        <v>1540000</v>
      </c>
      <c r="F126" s="151"/>
      <c r="G126" s="151">
        <v>217362.71</v>
      </c>
      <c r="H126" s="151"/>
      <c r="I126" s="151">
        <v>466012.3</v>
      </c>
      <c r="J126" s="151"/>
      <c r="K126" s="151">
        <v>91438.49</v>
      </c>
      <c r="L126" s="151"/>
    </row>
    <row r="127" ht="0.75" customHeight="1"/>
    <row r="128" ht="2.25" customHeight="1"/>
    <row r="129" spans="1:12" ht="11.25" customHeight="1">
      <c r="A129" s="46">
        <v>35</v>
      </c>
      <c r="B129" s="154" t="s">
        <v>472</v>
      </c>
      <c r="C129" s="154"/>
      <c r="D129" s="154"/>
      <c r="E129" s="151">
        <v>79024482.19</v>
      </c>
      <c r="F129" s="151"/>
      <c r="G129" s="151">
        <v>18537984.43</v>
      </c>
      <c r="H129" s="151"/>
      <c r="I129" s="151">
        <v>26555307</v>
      </c>
      <c r="J129" s="151"/>
      <c r="K129" s="151">
        <f>36768559.58+2160</f>
        <v>36770719.58</v>
      </c>
      <c r="L129" s="151"/>
    </row>
    <row r="130" ht="0.75" customHeight="1"/>
    <row r="131" ht="2.25" customHeight="1"/>
    <row r="132" spans="1:12" ht="11.25" customHeight="1">
      <c r="A132" s="43">
        <v>36</v>
      </c>
      <c r="B132" s="152" t="s">
        <v>473</v>
      </c>
      <c r="C132" s="152"/>
      <c r="D132" s="152"/>
      <c r="E132" s="153">
        <v>197315922.4</v>
      </c>
      <c r="F132" s="153"/>
      <c r="G132" s="153">
        <v>35334726.05</v>
      </c>
      <c r="H132" s="153"/>
      <c r="I132" s="153">
        <v>59359882.75</v>
      </c>
      <c r="J132" s="153"/>
      <c r="K132" s="153">
        <f>K120-K126</f>
        <v>70439834.63000001</v>
      </c>
      <c r="L132" s="153"/>
    </row>
    <row r="133" ht="0.75" customHeight="1"/>
    <row r="134" ht="2.25" customHeight="1"/>
    <row r="135" spans="1:12" ht="11.25" customHeight="1">
      <c r="A135" s="43">
        <v>37</v>
      </c>
      <c r="B135" s="152" t="s">
        <v>474</v>
      </c>
      <c r="C135" s="152"/>
      <c r="D135" s="152"/>
      <c r="E135" s="153">
        <v>23843458.97</v>
      </c>
      <c r="F135" s="153"/>
      <c r="G135" s="153">
        <v>1506127.4000000001</v>
      </c>
      <c r="H135" s="153"/>
      <c r="I135" s="153">
        <v>3405133.08</v>
      </c>
      <c r="J135" s="153"/>
      <c r="K135" s="153">
        <f>K138+K141+K153</f>
        <v>6817050.82</v>
      </c>
      <c r="L135" s="153"/>
    </row>
    <row r="136" ht="0.75" customHeight="1"/>
    <row r="137" ht="2.25" customHeight="1"/>
    <row r="138" spans="1:12" ht="11.25" customHeight="1">
      <c r="A138" s="46">
        <v>38</v>
      </c>
      <c r="B138" s="154" t="s">
        <v>475</v>
      </c>
      <c r="C138" s="154"/>
      <c r="D138" s="154"/>
      <c r="E138" s="151">
        <v>22043458.97</v>
      </c>
      <c r="F138" s="151"/>
      <c r="G138" s="151">
        <v>1100624.34</v>
      </c>
      <c r="H138" s="151"/>
      <c r="I138" s="151">
        <v>2657127.34</v>
      </c>
      <c r="J138" s="151"/>
      <c r="K138" s="151">
        <v>5899529.5</v>
      </c>
      <c r="L138" s="151"/>
    </row>
    <row r="139" ht="0.75" customHeight="1"/>
    <row r="140" ht="2.25" customHeight="1"/>
    <row r="141" spans="1:12" ht="11.25" customHeight="1">
      <c r="A141" s="46">
        <v>39</v>
      </c>
      <c r="B141" s="154" t="s">
        <v>476</v>
      </c>
      <c r="C141" s="154"/>
      <c r="D141" s="154"/>
      <c r="E141" s="151">
        <v>0</v>
      </c>
      <c r="F141" s="151"/>
      <c r="G141" s="151">
        <v>0</v>
      </c>
      <c r="H141" s="151"/>
      <c r="I141" s="151">
        <v>0</v>
      </c>
      <c r="J141" s="151"/>
      <c r="K141" s="151">
        <v>0</v>
      </c>
      <c r="L141" s="151"/>
    </row>
    <row r="142" ht="0.75" customHeight="1"/>
    <row r="143" ht="2.25" customHeight="1"/>
    <row r="144" spans="1:12" ht="11.25" customHeight="1">
      <c r="A144" s="46">
        <v>40</v>
      </c>
      <c r="B144" s="154" t="s">
        <v>477</v>
      </c>
      <c r="C144" s="154"/>
      <c r="D144" s="154"/>
      <c r="E144" s="151">
        <v>0</v>
      </c>
      <c r="F144" s="151"/>
      <c r="G144" s="151">
        <v>0</v>
      </c>
      <c r="H144" s="151"/>
      <c r="I144" s="151">
        <v>0</v>
      </c>
      <c r="J144" s="151"/>
      <c r="K144" s="151">
        <v>0</v>
      </c>
      <c r="L144" s="151"/>
    </row>
    <row r="145" ht="0.75" customHeight="1"/>
    <row r="146" ht="2.25" customHeight="1"/>
    <row r="147" spans="1:12" ht="11.25" customHeight="1">
      <c r="A147" s="46">
        <v>41</v>
      </c>
      <c r="B147" s="154" t="s">
        <v>478</v>
      </c>
      <c r="C147" s="154"/>
      <c r="D147" s="154"/>
      <c r="E147" s="151">
        <v>0</v>
      </c>
      <c r="F147" s="151"/>
      <c r="G147" s="151">
        <v>0</v>
      </c>
      <c r="H147" s="151"/>
      <c r="I147" s="151">
        <v>0</v>
      </c>
      <c r="J147" s="151"/>
      <c r="K147" s="151">
        <v>0</v>
      </c>
      <c r="L147" s="151"/>
    </row>
    <row r="148" ht="0.75" customHeight="1"/>
    <row r="149" ht="2.25" customHeight="1"/>
    <row r="150" spans="1:12" ht="11.25" customHeight="1">
      <c r="A150" s="46">
        <v>42</v>
      </c>
      <c r="B150" s="154" t="s">
        <v>479</v>
      </c>
      <c r="C150" s="154"/>
      <c r="D150" s="154"/>
      <c r="E150" s="151">
        <v>0</v>
      </c>
      <c r="F150" s="151"/>
      <c r="G150" s="151">
        <v>0</v>
      </c>
      <c r="H150" s="151"/>
      <c r="I150" s="151">
        <v>0</v>
      </c>
      <c r="J150" s="151"/>
      <c r="K150" s="151">
        <v>0</v>
      </c>
      <c r="L150" s="151"/>
    </row>
    <row r="151" ht="0.75" customHeight="1"/>
    <row r="152" ht="2.25" customHeight="1"/>
    <row r="153" spans="1:12" ht="11.25" customHeight="1">
      <c r="A153" s="46">
        <v>43</v>
      </c>
      <c r="B153" s="154" t="s">
        <v>480</v>
      </c>
      <c r="C153" s="154"/>
      <c r="D153" s="154"/>
      <c r="E153" s="151">
        <v>1800000</v>
      </c>
      <c r="F153" s="151"/>
      <c r="G153" s="151">
        <v>405503.06</v>
      </c>
      <c r="H153" s="151"/>
      <c r="I153" s="151">
        <v>748005.74</v>
      </c>
      <c r="J153" s="151"/>
      <c r="K153" s="151">
        <v>917521.3200000001</v>
      </c>
      <c r="L153" s="151"/>
    </row>
    <row r="154" ht="0.75" customHeight="1"/>
    <row r="155" ht="2.25" customHeight="1"/>
    <row r="156" spans="1:12" ht="11.25" customHeight="1">
      <c r="A156" s="43">
        <v>44</v>
      </c>
      <c r="B156" s="152" t="s">
        <v>481</v>
      </c>
      <c r="C156" s="152"/>
      <c r="D156" s="152"/>
      <c r="E156" s="153">
        <v>22043458.97</v>
      </c>
      <c r="F156" s="153"/>
      <c r="G156" s="153">
        <v>1100624.34</v>
      </c>
      <c r="H156" s="153"/>
      <c r="I156" s="153">
        <v>2657127.34</v>
      </c>
      <c r="J156" s="153"/>
      <c r="K156" s="153">
        <v>5899529.5</v>
      </c>
      <c r="L156" s="153"/>
    </row>
    <row r="157" ht="0.75" customHeight="1"/>
    <row r="158" ht="2.25" customHeight="1"/>
    <row r="159" spans="1:6" ht="11.25" customHeight="1">
      <c r="A159" s="43">
        <v>45</v>
      </c>
      <c r="B159" s="152" t="s">
        <v>482</v>
      </c>
      <c r="C159" s="152"/>
      <c r="D159" s="152"/>
      <c r="E159" s="153">
        <v>17469000</v>
      </c>
      <c r="F159" s="153"/>
    </row>
    <row r="160" ht="0.75" customHeight="1"/>
    <row r="161" ht="2.25" customHeight="1"/>
    <row r="162" spans="1:12" ht="11.25" customHeight="1">
      <c r="A162" s="43">
        <v>46</v>
      </c>
      <c r="B162" s="152" t="s">
        <v>483</v>
      </c>
      <c r="C162" s="152"/>
      <c r="D162" s="152"/>
      <c r="E162" s="153">
        <v>0</v>
      </c>
      <c r="F162" s="153"/>
      <c r="G162" s="153">
        <v>0</v>
      </c>
      <c r="H162" s="153"/>
      <c r="I162" s="153">
        <v>0</v>
      </c>
      <c r="J162" s="153"/>
      <c r="K162" s="153">
        <v>0</v>
      </c>
      <c r="L162" s="153"/>
    </row>
    <row r="163" ht="0.75" customHeight="1"/>
    <row r="164" ht="2.25" customHeight="1"/>
    <row r="165" spans="1:12" ht="11.25" customHeight="1">
      <c r="A165" s="43">
        <v>47</v>
      </c>
      <c r="B165" s="152" t="s">
        <v>484</v>
      </c>
      <c r="C165" s="152"/>
      <c r="D165" s="152"/>
      <c r="E165" s="153">
        <v>236828381.37</v>
      </c>
      <c r="F165" s="153"/>
      <c r="G165" s="153">
        <v>36435350.39</v>
      </c>
      <c r="H165" s="153"/>
      <c r="I165" s="153">
        <v>62017010.09</v>
      </c>
      <c r="J165" s="153"/>
      <c r="K165" s="153">
        <f>K132+K156+L159+K162</f>
        <v>76339364.13000001</v>
      </c>
      <c r="L165" s="153"/>
    </row>
    <row r="167" ht="0.75" customHeight="1"/>
    <row r="168" ht="2.25" customHeight="1"/>
    <row r="169" spans="1:12" ht="11.25" customHeight="1">
      <c r="A169" s="43">
        <v>48</v>
      </c>
      <c r="B169" s="152" t="s">
        <v>485</v>
      </c>
      <c r="C169" s="152"/>
      <c r="D169" s="152"/>
      <c r="E169" s="153">
        <v>12160158.63</v>
      </c>
      <c r="F169" s="153"/>
      <c r="G169" s="153">
        <v>10091004.1</v>
      </c>
      <c r="H169" s="153"/>
      <c r="I169" s="153">
        <v>25996037.21</v>
      </c>
      <c r="J169" s="153"/>
      <c r="K169" s="153">
        <f>K110-K165</f>
        <v>4505809.579999998</v>
      </c>
      <c r="L169" s="153"/>
    </row>
    <row r="171" ht="0.75" customHeight="1"/>
    <row r="172" ht="2.25" customHeight="1"/>
    <row r="173" spans="1:8" ht="11.25" customHeight="1">
      <c r="A173" s="43">
        <v>49</v>
      </c>
      <c r="B173" s="152" t="s">
        <v>486</v>
      </c>
      <c r="C173" s="152"/>
      <c r="D173" s="152"/>
      <c r="E173" s="153">
        <v>0</v>
      </c>
      <c r="F173" s="153"/>
      <c r="G173" s="153">
        <v>0</v>
      </c>
      <c r="H173" s="153"/>
    </row>
    <row r="175" ht="0.75" customHeight="1"/>
    <row r="176" ht="2.25" customHeight="1"/>
    <row r="177" spans="1:12" ht="11.25" customHeight="1">
      <c r="A177" s="41" t="s">
        <v>5</v>
      </c>
      <c r="B177" s="135" t="s">
        <v>487</v>
      </c>
      <c r="C177" s="135"/>
      <c r="D177" s="135"/>
      <c r="E177" s="135" t="s">
        <v>488</v>
      </c>
      <c r="F177" s="135"/>
      <c r="G177" s="135"/>
      <c r="H177" s="135"/>
      <c r="I177" s="135"/>
      <c r="J177" s="135"/>
      <c r="K177" s="135"/>
      <c r="L177" s="135"/>
    </row>
    <row r="178" ht="0.75" customHeight="1"/>
    <row r="179" ht="2.25" customHeight="1"/>
    <row r="180" spans="1:12" ht="8.25" customHeight="1">
      <c r="A180" s="46">
        <v>50</v>
      </c>
      <c r="B180" s="145" t="s">
        <v>489</v>
      </c>
      <c r="C180" s="145"/>
      <c r="D180" s="145"/>
      <c r="E180" s="151">
        <v>1853000</v>
      </c>
      <c r="F180" s="151"/>
      <c r="G180" s="151"/>
      <c r="H180" s="151"/>
      <c r="I180" s="151"/>
      <c r="J180" s="151"/>
      <c r="K180" s="151"/>
      <c r="L180" s="151"/>
    </row>
    <row r="181" spans="2:12" ht="11.25" customHeight="1">
      <c r="B181" s="145"/>
      <c r="C181" s="145"/>
      <c r="D181" s="145"/>
      <c r="E181" s="151"/>
      <c r="F181" s="151"/>
      <c r="G181" s="151"/>
      <c r="H181" s="151"/>
      <c r="I181" s="151"/>
      <c r="J181" s="151"/>
      <c r="K181" s="151"/>
      <c r="L181" s="151"/>
    </row>
    <row r="192" spans="1:10" ht="12.75" customHeight="1">
      <c r="A192" s="49" t="s">
        <v>383</v>
      </c>
      <c r="E192" s="50" t="s">
        <v>384</v>
      </c>
      <c r="J192" s="50" t="s">
        <v>385</v>
      </c>
    </row>
    <row r="193" spans="1:10" ht="12.75" customHeight="1">
      <c r="A193" s="50" t="s">
        <v>386</v>
      </c>
      <c r="E193" s="50" t="s">
        <v>387</v>
      </c>
      <c r="J193" s="50" t="s">
        <v>388</v>
      </c>
    </row>
  </sheetData>
  <sheetProtection password="CADC" sheet="1"/>
  <mergeCells count="262">
    <mergeCell ref="A1:L1"/>
    <mergeCell ref="A2:L2"/>
    <mergeCell ref="A3:L3"/>
    <mergeCell ref="A5:L7"/>
    <mergeCell ref="G14:L15"/>
    <mergeCell ref="A15:A16"/>
    <mergeCell ref="B15:D16"/>
    <mergeCell ref="E15:F17"/>
    <mergeCell ref="G16:H17"/>
    <mergeCell ref="I16:J17"/>
    <mergeCell ref="K16:L17"/>
    <mergeCell ref="B20:D20"/>
    <mergeCell ref="E20:F20"/>
    <mergeCell ref="G20:H20"/>
    <mergeCell ref="I20:J20"/>
    <mergeCell ref="K20:L20"/>
    <mergeCell ref="B23:D23"/>
    <mergeCell ref="E23:F23"/>
    <mergeCell ref="G23:H23"/>
    <mergeCell ref="I23:J23"/>
    <mergeCell ref="K23:L23"/>
    <mergeCell ref="B26:D26"/>
    <mergeCell ref="E26:F26"/>
    <mergeCell ref="G26:H26"/>
    <mergeCell ref="I26:J26"/>
    <mergeCell ref="K26:L26"/>
    <mergeCell ref="B29:D29"/>
    <mergeCell ref="E29:F29"/>
    <mergeCell ref="G29:H29"/>
    <mergeCell ref="I29:J29"/>
    <mergeCell ref="K29:L29"/>
    <mergeCell ref="B32:D32"/>
    <mergeCell ref="E32:F32"/>
    <mergeCell ref="G32:H32"/>
    <mergeCell ref="I32:J32"/>
    <mergeCell ref="K32:L32"/>
    <mergeCell ref="B35:D35"/>
    <mergeCell ref="E35:F35"/>
    <mergeCell ref="G35:H35"/>
    <mergeCell ref="I35:J35"/>
    <mergeCell ref="K35:L35"/>
    <mergeCell ref="B38:D38"/>
    <mergeCell ref="E38:F38"/>
    <mergeCell ref="G38:H38"/>
    <mergeCell ref="I38:J38"/>
    <mergeCell ref="K38:L38"/>
    <mergeCell ref="B41:D41"/>
    <mergeCell ref="E41:F41"/>
    <mergeCell ref="G41:H41"/>
    <mergeCell ref="I41:J41"/>
    <mergeCell ref="K41:L41"/>
    <mergeCell ref="B44:D44"/>
    <mergeCell ref="E44:F44"/>
    <mergeCell ref="G44:H44"/>
    <mergeCell ref="I44:J44"/>
    <mergeCell ref="K44:L44"/>
    <mergeCell ref="B47:D47"/>
    <mergeCell ref="E47:F47"/>
    <mergeCell ref="G47:H47"/>
    <mergeCell ref="I47:J47"/>
    <mergeCell ref="K47:L47"/>
    <mergeCell ref="B50:D50"/>
    <mergeCell ref="E50:F50"/>
    <mergeCell ref="G50:H50"/>
    <mergeCell ref="I50:J50"/>
    <mergeCell ref="K50:L50"/>
    <mergeCell ref="B53:D53"/>
    <mergeCell ref="E53:F53"/>
    <mergeCell ref="G53:H53"/>
    <mergeCell ref="I53:J53"/>
    <mergeCell ref="K53:L53"/>
    <mergeCell ref="B56:D56"/>
    <mergeCell ref="E56:F56"/>
    <mergeCell ref="G56:H56"/>
    <mergeCell ref="I56:J56"/>
    <mergeCell ref="K56:L56"/>
    <mergeCell ref="B59:D59"/>
    <mergeCell ref="E59:F59"/>
    <mergeCell ref="G59:H59"/>
    <mergeCell ref="I59:J59"/>
    <mergeCell ref="K59:L59"/>
    <mergeCell ref="B62:D62"/>
    <mergeCell ref="E62:F62"/>
    <mergeCell ref="G62:H62"/>
    <mergeCell ref="I62:J62"/>
    <mergeCell ref="K62:L62"/>
    <mergeCell ref="B65:D65"/>
    <mergeCell ref="E65:F65"/>
    <mergeCell ref="G65:H65"/>
    <mergeCell ref="I65:J65"/>
    <mergeCell ref="K65:L65"/>
    <mergeCell ref="B68:D68"/>
    <mergeCell ref="E68:F68"/>
    <mergeCell ref="G68:H68"/>
    <mergeCell ref="I68:J68"/>
    <mergeCell ref="K68:L68"/>
    <mergeCell ref="B71:D71"/>
    <mergeCell ref="E71:F71"/>
    <mergeCell ref="G71:H71"/>
    <mergeCell ref="I71:J71"/>
    <mergeCell ref="K71:L71"/>
    <mergeCell ref="B74:D74"/>
    <mergeCell ref="E74:F74"/>
    <mergeCell ref="G74:H74"/>
    <mergeCell ref="I74:J74"/>
    <mergeCell ref="K74:L74"/>
    <mergeCell ref="B77:D77"/>
    <mergeCell ref="E77:F77"/>
    <mergeCell ref="G77:H77"/>
    <mergeCell ref="I77:J77"/>
    <mergeCell ref="K77:L77"/>
    <mergeCell ref="B80:D80"/>
    <mergeCell ref="E80:F80"/>
    <mergeCell ref="G80:H80"/>
    <mergeCell ref="I80:J80"/>
    <mergeCell ref="K80:L80"/>
    <mergeCell ref="B83:D83"/>
    <mergeCell ref="E83:F83"/>
    <mergeCell ref="G83:H83"/>
    <mergeCell ref="I83:J83"/>
    <mergeCell ref="K83:L83"/>
    <mergeCell ref="B86:D86"/>
    <mergeCell ref="E86:F86"/>
    <mergeCell ref="G86:H86"/>
    <mergeCell ref="I86:J86"/>
    <mergeCell ref="K86:L86"/>
    <mergeCell ref="B89:D89"/>
    <mergeCell ref="E89:F89"/>
    <mergeCell ref="G89:H89"/>
    <mergeCell ref="I89:J89"/>
    <mergeCell ref="K89:L89"/>
    <mergeCell ref="B92:D92"/>
    <mergeCell ref="E92:F92"/>
    <mergeCell ref="G92:H92"/>
    <mergeCell ref="I92:J92"/>
    <mergeCell ref="K92:L92"/>
    <mergeCell ref="B95:D95"/>
    <mergeCell ref="E95:F95"/>
    <mergeCell ref="G95:H95"/>
    <mergeCell ref="I95:J95"/>
    <mergeCell ref="K95:L95"/>
    <mergeCell ref="B98:D98"/>
    <mergeCell ref="E98:F98"/>
    <mergeCell ref="G98:H98"/>
    <mergeCell ref="I98:J98"/>
    <mergeCell ref="K98:L98"/>
    <mergeCell ref="B101:D101"/>
    <mergeCell ref="E101:F101"/>
    <mergeCell ref="G101:H101"/>
    <mergeCell ref="I101:J101"/>
    <mergeCell ref="K101:L101"/>
    <mergeCell ref="B104:D104"/>
    <mergeCell ref="E104:F104"/>
    <mergeCell ref="G104:H104"/>
    <mergeCell ref="I104:J104"/>
    <mergeCell ref="K104:L104"/>
    <mergeCell ref="B107:D107"/>
    <mergeCell ref="E107:F107"/>
    <mergeCell ref="G107:H107"/>
    <mergeCell ref="I107:J107"/>
    <mergeCell ref="K107:L107"/>
    <mergeCell ref="B110:D110"/>
    <mergeCell ref="E110:F110"/>
    <mergeCell ref="G110:H110"/>
    <mergeCell ref="I110:J110"/>
    <mergeCell ref="K110:L110"/>
    <mergeCell ref="G114:L115"/>
    <mergeCell ref="A115:A116"/>
    <mergeCell ref="B115:D116"/>
    <mergeCell ref="E115:F117"/>
    <mergeCell ref="G116:H117"/>
    <mergeCell ref="I116:J117"/>
    <mergeCell ref="K116:L117"/>
    <mergeCell ref="B120:D120"/>
    <mergeCell ref="E120:F120"/>
    <mergeCell ref="G120:H120"/>
    <mergeCell ref="I120:J120"/>
    <mergeCell ref="K120:L120"/>
    <mergeCell ref="B123:D123"/>
    <mergeCell ref="E123:F123"/>
    <mergeCell ref="G123:H123"/>
    <mergeCell ref="I123:J123"/>
    <mergeCell ref="K123:L123"/>
    <mergeCell ref="B126:D126"/>
    <mergeCell ref="E126:F126"/>
    <mergeCell ref="G126:H126"/>
    <mergeCell ref="I126:J126"/>
    <mergeCell ref="K126:L126"/>
    <mergeCell ref="B129:D129"/>
    <mergeCell ref="E129:F129"/>
    <mergeCell ref="G129:H129"/>
    <mergeCell ref="I129:J129"/>
    <mergeCell ref="K129:L129"/>
    <mergeCell ref="B132:D132"/>
    <mergeCell ref="E132:F132"/>
    <mergeCell ref="G132:H132"/>
    <mergeCell ref="I132:J132"/>
    <mergeCell ref="K132:L132"/>
    <mergeCell ref="B135:D135"/>
    <mergeCell ref="E135:F135"/>
    <mergeCell ref="G135:H135"/>
    <mergeCell ref="I135:J135"/>
    <mergeCell ref="K135:L135"/>
    <mergeCell ref="B138:D138"/>
    <mergeCell ref="E138:F138"/>
    <mergeCell ref="G138:H138"/>
    <mergeCell ref="I138:J138"/>
    <mergeCell ref="K138:L138"/>
    <mergeCell ref="B141:D141"/>
    <mergeCell ref="E141:F141"/>
    <mergeCell ref="G141:H141"/>
    <mergeCell ref="I141:J141"/>
    <mergeCell ref="K141:L141"/>
    <mergeCell ref="B144:D144"/>
    <mergeCell ref="E144:F144"/>
    <mergeCell ref="G144:H144"/>
    <mergeCell ref="I144:J144"/>
    <mergeCell ref="K144:L144"/>
    <mergeCell ref="B147:D147"/>
    <mergeCell ref="E147:F147"/>
    <mergeCell ref="G147:H147"/>
    <mergeCell ref="I147:J147"/>
    <mergeCell ref="K147:L147"/>
    <mergeCell ref="B150:D150"/>
    <mergeCell ref="E150:F150"/>
    <mergeCell ref="G150:H150"/>
    <mergeCell ref="I150:J150"/>
    <mergeCell ref="K150:L150"/>
    <mergeCell ref="B153:D153"/>
    <mergeCell ref="E153:F153"/>
    <mergeCell ref="G153:H153"/>
    <mergeCell ref="I153:J153"/>
    <mergeCell ref="K153:L153"/>
    <mergeCell ref="B156:D156"/>
    <mergeCell ref="E156:F156"/>
    <mergeCell ref="G156:H156"/>
    <mergeCell ref="I156:J156"/>
    <mergeCell ref="K156:L156"/>
    <mergeCell ref="B159:D159"/>
    <mergeCell ref="E159:F159"/>
    <mergeCell ref="K162:L162"/>
    <mergeCell ref="B165:D165"/>
    <mergeCell ref="E165:F165"/>
    <mergeCell ref="G165:H165"/>
    <mergeCell ref="I165:J165"/>
    <mergeCell ref="K165:L165"/>
    <mergeCell ref="E173:F173"/>
    <mergeCell ref="G173:H173"/>
    <mergeCell ref="B162:D162"/>
    <mergeCell ref="E162:F162"/>
    <mergeCell ref="G162:H162"/>
    <mergeCell ref="I162:J162"/>
    <mergeCell ref="B177:D177"/>
    <mergeCell ref="E177:L177"/>
    <mergeCell ref="B180:D181"/>
    <mergeCell ref="E180:L181"/>
    <mergeCell ref="B169:D169"/>
    <mergeCell ref="E169:F169"/>
    <mergeCell ref="G169:H169"/>
    <mergeCell ref="I169:J169"/>
    <mergeCell ref="K169:L169"/>
    <mergeCell ref="B173:D173"/>
  </mergeCells>
  <printOptions/>
  <pageMargins left="0.511811024" right="0.511811024" top="0.787401575" bottom="0.787401575" header="0.31496062" footer="0.31496062"/>
  <pageSetup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7.140625" style="65" customWidth="1"/>
    <col min="2" max="2" width="15.00390625" style="65" bestFit="1" customWidth="1"/>
    <col min="3" max="3" width="17.57421875" style="65" customWidth="1"/>
    <col min="4" max="4" width="18.7109375" style="65" bestFit="1" customWidth="1"/>
    <col min="5" max="16384" width="9.140625" style="65" customWidth="1"/>
  </cols>
  <sheetData>
    <row r="1" spans="1:4" ht="11.25">
      <c r="A1" s="161" t="s">
        <v>490</v>
      </c>
      <c r="B1" s="161"/>
      <c r="C1" s="161"/>
      <c r="D1" s="161"/>
    </row>
    <row r="2" spans="1:4" ht="11.25">
      <c r="A2" s="66"/>
      <c r="B2" s="66"/>
      <c r="C2" s="66"/>
      <c r="D2" s="66"/>
    </row>
    <row r="3" spans="1:4" ht="11.25">
      <c r="A3" s="161" t="s">
        <v>491</v>
      </c>
      <c r="B3" s="161"/>
      <c r="C3" s="161"/>
      <c r="D3" s="161"/>
    </row>
    <row r="4" spans="1:4" ht="11.25">
      <c r="A4" s="161" t="s">
        <v>492</v>
      </c>
      <c r="B4" s="161"/>
      <c r="C4" s="161"/>
      <c r="D4" s="161"/>
    </row>
    <row r="5" spans="1:4" ht="11.25">
      <c r="A5" s="161" t="s">
        <v>493</v>
      </c>
      <c r="B5" s="161"/>
      <c r="C5" s="161"/>
      <c r="D5" s="161"/>
    </row>
    <row r="6" spans="1:4" ht="11.25">
      <c r="A6" s="66"/>
      <c r="B6" s="66"/>
      <c r="C6" s="66"/>
      <c r="D6" s="66"/>
    </row>
    <row r="7" spans="1:4" ht="11.25">
      <c r="A7" s="161" t="s">
        <v>494</v>
      </c>
      <c r="B7" s="161"/>
      <c r="C7" s="161"/>
      <c r="D7" s="161"/>
    </row>
    <row r="8" spans="1:4" ht="11.25">
      <c r="A8" s="66"/>
      <c r="B8" s="66"/>
      <c r="C8" s="66"/>
      <c r="D8" s="66"/>
    </row>
    <row r="9" spans="1:4" ht="11.25">
      <c r="A9" s="66" t="s">
        <v>495</v>
      </c>
      <c r="B9" s="66"/>
      <c r="C9" s="66"/>
      <c r="D9" s="66"/>
    </row>
    <row r="10" spans="1:4" ht="11.25">
      <c r="A10" s="67"/>
      <c r="B10" s="156" t="s">
        <v>399</v>
      </c>
      <c r="C10" s="160"/>
      <c r="D10" s="157"/>
    </row>
    <row r="11" spans="1:4" ht="11.25">
      <c r="A11" s="68"/>
      <c r="B11" s="69" t="s">
        <v>496</v>
      </c>
      <c r="C11" s="69" t="s">
        <v>497</v>
      </c>
      <c r="D11" s="69" t="s">
        <v>498</v>
      </c>
    </row>
    <row r="12" spans="1:4" ht="11.25">
      <c r="A12" s="70" t="s">
        <v>499</v>
      </c>
      <c r="B12" s="70" t="s">
        <v>500</v>
      </c>
      <c r="C12" s="70" t="s">
        <v>501</v>
      </c>
      <c r="D12" s="70" t="s">
        <v>502</v>
      </c>
    </row>
    <row r="13" spans="1:4" ht="11.25">
      <c r="A13" s="71" t="s">
        <v>503</v>
      </c>
      <c r="B13" s="72">
        <v>34025827.48</v>
      </c>
      <c r="C13" s="72">
        <v>33539479.37</v>
      </c>
      <c r="D13" s="72">
        <v>32963039.18</v>
      </c>
    </row>
    <row r="14" spans="1:4" ht="11.25">
      <c r="A14" s="71" t="s">
        <v>504</v>
      </c>
      <c r="B14" s="72">
        <f>B15+B16-B17</f>
        <v>5065319.8</v>
      </c>
      <c r="C14" s="72">
        <f>C15+C16-C17</f>
        <v>14749113.059999999</v>
      </c>
      <c r="D14" s="72">
        <f>D15+D16-D17</f>
        <v>22386025.869999997</v>
      </c>
    </row>
    <row r="15" spans="1:4" ht="11.25">
      <c r="A15" s="71" t="s">
        <v>505</v>
      </c>
      <c r="B15" s="72">
        <v>4846466.97</v>
      </c>
      <c r="C15" s="72">
        <v>18088920.15</v>
      </c>
      <c r="D15" s="72">
        <v>24136371.72</v>
      </c>
    </row>
    <row r="16" spans="1:4" ht="11.25">
      <c r="A16" s="71" t="s">
        <v>506</v>
      </c>
      <c r="B16" s="72">
        <v>218852.83</v>
      </c>
      <c r="C16" s="72">
        <v>10835.02</v>
      </c>
      <c r="D16" s="72">
        <v>218852.83</v>
      </c>
    </row>
    <row r="17" spans="1:4" ht="11.25">
      <c r="A17" s="71" t="s">
        <v>507</v>
      </c>
      <c r="B17" s="73">
        <v>0</v>
      </c>
      <c r="C17" s="74">
        <v>3350642.11</v>
      </c>
      <c r="D17" s="74">
        <v>1969198.68</v>
      </c>
    </row>
    <row r="18" spans="1:4" ht="11.25">
      <c r="A18" s="71" t="s">
        <v>508</v>
      </c>
      <c r="B18" s="72">
        <f>B13-B14</f>
        <v>28960507.679999996</v>
      </c>
      <c r="C18" s="73">
        <f>C13-C14</f>
        <v>18790366.310000002</v>
      </c>
      <c r="D18" s="73">
        <f>D13-D14</f>
        <v>10577013.310000002</v>
      </c>
    </row>
    <row r="19" spans="1:4" ht="11.25">
      <c r="A19" s="71" t="s">
        <v>509</v>
      </c>
      <c r="B19" s="72"/>
      <c r="C19" s="72"/>
      <c r="D19" s="72"/>
    </row>
    <row r="20" spans="1:4" ht="11.25">
      <c r="A20" s="71" t="s">
        <v>510</v>
      </c>
      <c r="B20" s="72">
        <v>33564918.18</v>
      </c>
      <c r="C20" s="72">
        <v>33078570.07</v>
      </c>
      <c r="D20" s="72">
        <v>32545767.55</v>
      </c>
    </row>
    <row r="21" spans="1:4" ht="11.25">
      <c r="A21" s="71" t="s">
        <v>511</v>
      </c>
      <c r="B21" s="73">
        <f>B18+B19-B20</f>
        <v>-4604410.500000004</v>
      </c>
      <c r="C21" s="73">
        <f>C18+C19-C20</f>
        <v>-14288203.759999998</v>
      </c>
      <c r="D21" s="73">
        <f>D18+D19-D20</f>
        <v>-21968754.24</v>
      </c>
    </row>
    <row r="22" spans="2:4" ht="11.25">
      <c r="B22" s="75"/>
      <c r="C22" s="75"/>
      <c r="D22" s="75"/>
    </row>
    <row r="23" spans="1:4" ht="11.25">
      <c r="A23" s="76"/>
      <c r="B23" s="77"/>
      <c r="C23" s="156" t="s">
        <v>512</v>
      </c>
      <c r="D23" s="157"/>
    </row>
    <row r="24" spans="1:4" ht="11.25">
      <c r="A24" s="78"/>
      <c r="B24" s="79"/>
      <c r="C24" s="69" t="s">
        <v>91</v>
      </c>
      <c r="D24" s="69" t="s">
        <v>92</v>
      </c>
    </row>
    <row r="25" spans="1:4" ht="11.25">
      <c r="A25" s="158" t="s">
        <v>513</v>
      </c>
      <c r="B25" s="159"/>
      <c r="C25" s="70" t="s">
        <v>514</v>
      </c>
      <c r="D25" s="70" t="s">
        <v>515</v>
      </c>
    </row>
    <row r="26" spans="1:4" ht="11.25">
      <c r="A26" s="80" t="s">
        <v>516</v>
      </c>
      <c r="B26" s="81"/>
      <c r="C26" s="82">
        <f>D21-C21</f>
        <v>-7680550.48</v>
      </c>
      <c r="D26" s="83">
        <f>D21-B21</f>
        <v>-17364343.739999995</v>
      </c>
    </row>
    <row r="28" spans="1:4" ht="11.25">
      <c r="A28" s="156" t="s">
        <v>517</v>
      </c>
      <c r="B28" s="160"/>
      <c r="C28" s="160"/>
      <c r="D28" s="84" t="s">
        <v>353</v>
      </c>
    </row>
    <row r="29" spans="1:4" ht="11.25">
      <c r="A29" s="71" t="s">
        <v>518</v>
      </c>
      <c r="B29" s="71"/>
      <c r="C29" s="71"/>
      <c r="D29" s="72">
        <v>3244000</v>
      </c>
    </row>
    <row r="30" spans="1:4" ht="11.25">
      <c r="A30" s="85"/>
      <c r="B30" s="85"/>
      <c r="C30" s="85"/>
      <c r="D30" s="85"/>
    </row>
    <row r="31" spans="1:4" ht="11.25">
      <c r="A31" s="85"/>
      <c r="B31" s="85"/>
      <c r="C31" s="85"/>
      <c r="D31" s="85"/>
    </row>
    <row r="32" spans="1:4" ht="11.25">
      <c r="A32" s="85"/>
      <c r="B32" s="85"/>
      <c r="C32" s="85"/>
      <c r="D32" s="85"/>
    </row>
    <row r="33" spans="1:4" ht="11.25">
      <c r="A33" s="85"/>
      <c r="B33" s="85"/>
      <c r="C33" s="85"/>
      <c r="D33" s="85"/>
    </row>
    <row r="34" spans="1:4" ht="11.25">
      <c r="A34" s="85"/>
      <c r="B34" s="85"/>
      <c r="C34" s="85"/>
      <c r="D34" s="85"/>
    </row>
    <row r="35" spans="1:4" ht="11.25">
      <c r="A35" s="85"/>
      <c r="B35" s="85"/>
      <c r="C35" s="85"/>
      <c r="D35" s="85"/>
    </row>
    <row r="36" spans="1:4" ht="11.25">
      <c r="A36" s="161" t="s">
        <v>494</v>
      </c>
      <c r="B36" s="161"/>
      <c r="C36" s="161"/>
      <c r="D36" s="161"/>
    </row>
    <row r="38" ht="11.25">
      <c r="A38" s="66" t="s">
        <v>495</v>
      </c>
    </row>
    <row r="39" spans="1:4" ht="11.25">
      <c r="A39" s="156" t="s">
        <v>519</v>
      </c>
      <c r="B39" s="160"/>
      <c r="C39" s="160"/>
      <c r="D39" s="157"/>
    </row>
    <row r="40" spans="1:4" ht="11.25">
      <c r="A40" s="67"/>
      <c r="B40" s="156" t="s">
        <v>399</v>
      </c>
      <c r="C40" s="160"/>
      <c r="D40" s="157"/>
    </row>
    <row r="41" spans="1:4" ht="11.25">
      <c r="A41" s="68"/>
      <c r="B41" s="69" t="s">
        <v>496</v>
      </c>
      <c r="C41" s="69" t="s">
        <v>497</v>
      </c>
      <c r="D41" s="69" t="s">
        <v>498</v>
      </c>
    </row>
    <row r="42" spans="1:4" ht="11.25">
      <c r="A42" s="86" t="s">
        <v>520</v>
      </c>
      <c r="B42" s="87">
        <f>B43</f>
        <v>77686634.51</v>
      </c>
      <c r="C42" s="87">
        <f>C43</f>
        <v>100509820.78</v>
      </c>
      <c r="D42" s="87">
        <f>D43</f>
        <v>100509820.78</v>
      </c>
    </row>
    <row r="43" spans="1:4" ht="11.25">
      <c r="A43" s="71" t="s">
        <v>521</v>
      </c>
      <c r="B43" s="72">
        <v>77686634.51</v>
      </c>
      <c r="C43" s="72">
        <v>100509820.78</v>
      </c>
      <c r="D43" s="72">
        <v>100509820.78</v>
      </c>
    </row>
    <row r="44" spans="1:4" ht="11.25">
      <c r="A44" s="71" t="s">
        <v>522</v>
      </c>
      <c r="B44" s="73">
        <v>0</v>
      </c>
      <c r="C44" s="73">
        <v>0</v>
      </c>
      <c r="D44" s="73">
        <v>0</v>
      </c>
    </row>
    <row r="45" spans="1:4" ht="11.25">
      <c r="A45" s="88" t="s">
        <v>523</v>
      </c>
      <c r="B45" s="89">
        <f>B47</f>
        <v>63697466.35</v>
      </c>
      <c r="C45" s="89">
        <v>66140151.39</v>
      </c>
      <c r="D45" s="89">
        <v>68648552.02</v>
      </c>
    </row>
    <row r="46" spans="1:4" ht="11.25">
      <c r="A46" s="71" t="s">
        <v>524</v>
      </c>
      <c r="B46" s="73">
        <v>0</v>
      </c>
      <c r="C46" s="73">
        <v>0</v>
      </c>
      <c r="D46" s="73">
        <v>0</v>
      </c>
    </row>
    <row r="47" spans="1:4" ht="11.25">
      <c r="A47" s="71" t="s">
        <v>525</v>
      </c>
      <c r="B47" s="72">
        <v>63697466.35</v>
      </c>
      <c r="C47" s="72">
        <v>66140151.39</v>
      </c>
      <c r="D47" s="72">
        <v>68648552.02</v>
      </c>
    </row>
    <row r="48" spans="1:4" ht="11.25">
      <c r="A48" s="71" t="s">
        <v>526</v>
      </c>
      <c r="B48" s="73">
        <v>0</v>
      </c>
      <c r="C48" s="73">
        <v>0</v>
      </c>
      <c r="D48" s="73">
        <v>0</v>
      </c>
    </row>
    <row r="49" spans="1:4" ht="11.25">
      <c r="A49" s="71" t="s">
        <v>527</v>
      </c>
      <c r="B49" s="73">
        <v>0</v>
      </c>
      <c r="C49" s="73">
        <v>0</v>
      </c>
      <c r="D49" s="73">
        <v>0</v>
      </c>
    </row>
    <row r="50" spans="1:4" ht="11.25">
      <c r="A50" s="88" t="s">
        <v>528</v>
      </c>
      <c r="B50" s="72">
        <f>B42-B45</f>
        <v>13989168.160000004</v>
      </c>
      <c r="C50" s="72">
        <f>C42-C45</f>
        <v>34369669.39</v>
      </c>
      <c r="D50" s="72">
        <f>D42-D45</f>
        <v>31861268.760000005</v>
      </c>
    </row>
    <row r="51" spans="1:4" ht="11.25">
      <c r="A51" s="88" t="s">
        <v>529</v>
      </c>
      <c r="B51" s="73">
        <v>0</v>
      </c>
      <c r="C51" s="73">
        <v>0</v>
      </c>
      <c r="D51" s="73">
        <v>0</v>
      </c>
    </row>
    <row r="52" spans="1:4" ht="11.25">
      <c r="A52" s="88" t="s">
        <v>530</v>
      </c>
      <c r="B52" s="89">
        <f>B50-B51</f>
        <v>13989168.160000004</v>
      </c>
      <c r="C52" s="89">
        <f>C50-C51</f>
        <v>34369669.39</v>
      </c>
      <c r="D52" s="89">
        <f>D50-D51</f>
        <v>31861268.760000005</v>
      </c>
    </row>
    <row r="62" spans="1:4" ht="12.75">
      <c r="A62" s="49" t="s">
        <v>383</v>
      </c>
      <c r="B62" s="66" t="s">
        <v>384</v>
      </c>
      <c r="C62" s="66"/>
      <c r="D62" s="66" t="s">
        <v>385</v>
      </c>
    </row>
    <row r="63" spans="1:4" ht="11.25">
      <c r="A63" s="66" t="s">
        <v>386</v>
      </c>
      <c r="B63" s="66" t="s">
        <v>387</v>
      </c>
      <c r="C63" s="66"/>
      <c r="D63" s="66" t="s">
        <v>388</v>
      </c>
    </row>
  </sheetData>
  <sheetProtection password="CADC" sheet="1"/>
  <mergeCells count="12">
    <mergeCell ref="A1:D1"/>
    <mergeCell ref="A3:D3"/>
    <mergeCell ref="A4:D4"/>
    <mergeCell ref="A5:D5"/>
    <mergeCell ref="A7:D7"/>
    <mergeCell ref="B10:D10"/>
    <mergeCell ref="C23:D23"/>
    <mergeCell ref="A25:B25"/>
    <mergeCell ref="A28:C28"/>
    <mergeCell ref="A36:D36"/>
    <mergeCell ref="A39:D39"/>
    <mergeCell ref="B40:D4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H43" sqref="H43"/>
    </sheetView>
  </sheetViews>
  <sheetFormatPr defaultColWidth="6.8515625" defaultRowHeight="12.75" customHeight="1"/>
  <cols>
    <col min="1" max="1" width="25.7109375" style="53" customWidth="1"/>
    <col min="2" max="5" width="12.28125" style="53" bestFit="1" customWidth="1"/>
    <col min="6" max="6" width="10.00390625" style="53" customWidth="1"/>
    <col min="7" max="8" width="12.28125" style="53" bestFit="1" customWidth="1"/>
    <col min="9" max="9" width="10.8515625" style="53" customWidth="1"/>
    <col min="10" max="11" width="12.28125" style="53" bestFit="1" customWidth="1"/>
    <col min="12" max="12" width="10.7109375" style="53" customWidth="1"/>
    <col min="13" max="13" width="12.28125" style="53" bestFit="1" customWidth="1"/>
    <col min="14" max="14" width="14.140625" style="53" bestFit="1" customWidth="1"/>
    <col min="15" max="16384" width="6.8515625" style="53" customWidth="1"/>
  </cols>
  <sheetData>
    <row r="1" spans="1:14" ht="14.25" customHeight="1">
      <c r="A1" s="146" t="s">
        <v>120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4.25" customHeight="1">
      <c r="A2" s="146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5" customHeight="1">
      <c r="A3" s="147" t="s">
        <v>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0.75" customHeight="1"/>
    <row r="5" ht="0.75" customHeight="1"/>
    <row r="6" ht="9" customHeight="1"/>
    <row r="7" spans="1:14" ht="9.75">
      <c r="A7" s="146" t="s">
        <v>531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</row>
    <row r="8" ht="10.5" customHeight="1"/>
    <row r="9" spans="1:14" ht="9">
      <c r="A9" s="146" t="s">
        <v>532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4" ht="2.2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ht="2.25" customHeight="1"/>
    <row r="12" ht="14.25" customHeight="1">
      <c r="A12" s="55" t="s">
        <v>533</v>
      </c>
    </row>
    <row r="13" spans="1:14" ht="11.25" customHeight="1">
      <c r="A13" s="56" t="s">
        <v>534</v>
      </c>
      <c r="B13" s="57">
        <v>41060</v>
      </c>
      <c r="C13" s="57">
        <v>41090</v>
      </c>
      <c r="D13" s="57">
        <v>41121</v>
      </c>
      <c r="E13" s="57">
        <v>41152</v>
      </c>
      <c r="F13" s="57">
        <v>41153</v>
      </c>
      <c r="G13" s="57">
        <v>41183</v>
      </c>
      <c r="H13" s="57">
        <v>41214</v>
      </c>
      <c r="I13" s="57">
        <v>41244</v>
      </c>
      <c r="J13" s="57">
        <v>41275</v>
      </c>
      <c r="K13" s="57">
        <v>41306</v>
      </c>
      <c r="L13" s="57">
        <v>41334</v>
      </c>
      <c r="M13" s="57">
        <v>41365</v>
      </c>
      <c r="N13" s="52" t="s">
        <v>413</v>
      </c>
    </row>
    <row r="14" ht="0.75" customHeight="1"/>
    <row r="15" ht="0.75" customHeight="1"/>
    <row r="16" spans="1:14" ht="9" customHeight="1">
      <c r="A16" s="149" t="s">
        <v>535</v>
      </c>
      <c r="B16" s="150">
        <v>6204471.84</v>
      </c>
      <c r="C16" s="150">
        <v>6223232.74</v>
      </c>
      <c r="D16" s="150">
        <v>5372183.21</v>
      </c>
      <c r="E16" s="150">
        <v>6159372.96</v>
      </c>
      <c r="F16" s="59">
        <v>6551592.32</v>
      </c>
      <c r="G16" s="59">
        <v>6210746.32</v>
      </c>
      <c r="H16" s="59">
        <v>8010395.5</v>
      </c>
      <c r="I16" s="59">
        <f>12268416.19-66143.91</f>
        <v>12202272.28</v>
      </c>
      <c r="J16" s="59">
        <v>5846554.4</v>
      </c>
      <c r="K16" s="59">
        <v>5883899.59</v>
      </c>
      <c r="L16" s="59">
        <v>6137468.63</v>
      </c>
      <c r="M16" s="59">
        <v>6164150.93</v>
      </c>
      <c r="N16" s="60">
        <f>SUM(B16:M17)</f>
        <v>80966340.72</v>
      </c>
    </row>
    <row r="17" spans="1:14" ht="9.75" customHeight="1">
      <c r="A17" s="149"/>
      <c r="B17" s="150"/>
      <c r="C17" s="150"/>
      <c r="D17" s="150"/>
      <c r="E17" s="150"/>
      <c r="F17" s="59"/>
      <c r="G17" s="59"/>
      <c r="H17" s="59"/>
      <c r="I17" s="59"/>
      <c r="N17" s="60"/>
    </row>
    <row r="18" ht="1.5" customHeight="1">
      <c r="N18" s="60"/>
    </row>
    <row r="19" ht="0.75" customHeight="1">
      <c r="N19" s="60"/>
    </row>
    <row r="20" spans="1:14" ht="18.75" customHeight="1">
      <c r="A20" s="58" t="s">
        <v>536</v>
      </c>
      <c r="B20" s="59">
        <v>0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f>SUM(B20:M21)</f>
        <v>0</v>
      </c>
    </row>
    <row r="21" ht="1.5" customHeight="1">
      <c r="N21" s="60"/>
    </row>
    <row r="22" ht="0.75" customHeight="1">
      <c r="N22" s="60"/>
    </row>
    <row r="23" spans="1:14" ht="9" customHeight="1">
      <c r="A23" s="149" t="s">
        <v>537</v>
      </c>
      <c r="B23" s="150">
        <v>0</v>
      </c>
      <c r="C23" s="150">
        <v>0</v>
      </c>
      <c r="D23" s="150">
        <v>0</v>
      </c>
      <c r="E23" s="150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0">
        <f>SUM(B23:M24)</f>
        <v>0</v>
      </c>
    </row>
    <row r="24" spans="1:14" ht="9.75" customHeight="1">
      <c r="A24" s="149"/>
      <c r="B24" s="150"/>
      <c r="C24" s="150"/>
      <c r="D24" s="150"/>
      <c r="E24" s="150"/>
      <c r="F24" s="59"/>
      <c r="G24" s="59"/>
      <c r="H24" s="59"/>
      <c r="I24" s="59"/>
      <c r="N24" s="60"/>
    </row>
    <row r="25" ht="1.5" customHeight="1">
      <c r="N25" s="60"/>
    </row>
    <row r="26" ht="0.75" customHeight="1">
      <c r="N26" s="60"/>
    </row>
    <row r="27" spans="1:14" ht="9" customHeight="1">
      <c r="A27" s="149" t="s">
        <v>538</v>
      </c>
      <c r="B27" s="150">
        <v>150481.37</v>
      </c>
      <c r="C27" s="150">
        <v>155090.5</v>
      </c>
      <c r="D27" s="150">
        <v>155473.16</v>
      </c>
      <c r="E27" s="150">
        <v>154229.52</v>
      </c>
      <c r="F27" s="59">
        <v>155217.4</v>
      </c>
      <c r="G27" s="59">
        <v>146926.08</v>
      </c>
      <c r="H27" s="59">
        <v>140269.61</v>
      </c>
      <c r="I27" s="59">
        <v>53522.98</v>
      </c>
      <c r="J27" s="59">
        <v>132352.04</v>
      </c>
      <c r="K27" s="59">
        <v>142193.92</v>
      </c>
      <c r="L27" s="59">
        <v>140937.76</v>
      </c>
      <c r="M27" s="59">
        <v>141829.88</v>
      </c>
      <c r="N27" s="60">
        <f>SUM(B27:M28)</f>
        <v>1668524.2200000002</v>
      </c>
    </row>
    <row r="28" spans="1:14" ht="9.75" customHeight="1">
      <c r="A28" s="149"/>
      <c r="B28" s="150"/>
      <c r="C28" s="150"/>
      <c r="D28" s="150"/>
      <c r="E28" s="150"/>
      <c r="F28" s="59"/>
      <c r="G28" s="59"/>
      <c r="H28" s="59"/>
      <c r="I28" s="59"/>
      <c r="N28" s="60"/>
    </row>
    <row r="29" ht="1.5" customHeight="1">
      <c r="N29" s="60"/>
    </row>
    <row r="30" ht="0.75" customHeight="1">
      <c r="N30" s="60"/>
    </row>
    <row r="31" spans="1:14" ht="9">
      <c r="A31" s="58" t="s">
        <v>539</v>
      </c>
      <c r="B31" s="59">
        <v>1004201.99</v>
      </c>
      <c r="C31" s="59">
        <v>995843.8300000001</v>
      </c>
      <c r="D31" s="59">
        <v>987749.59</v>
      </c>
      <c r="E31" s="59">
        <v>988040.09</v>
      </c>
      <c r="F31" s="59">
        <v>1001550.94</v>
      </c>
      <c r="G31" s="59">
        <v>1009024.74</v>
      </c>
      <c r="H31" s="59">
        <v>-628482.75</v>
      </c>
      <c r="I31" s="59">
        <v>1443849.12</v>
      </c>
      <c r="J31" s="59">
        <v>926540.95</v>
      </c>
      <c r="K31" s="59">
        <v>956967.4</v>
      </c>
      <c r="L31" s="59">
        <v>961435.69</v>
      </c>
      <c r="M31" s="59">
        <v>974428.17</v>
      </c>
      <c r="N31" s="60">
        <f>SUM(B31:M32)</f>
        <v>10621149.76</v>
      </c>
    </row>
    <row r="32" spans="6:14" ht="1.5" customHeight="1">
      <c r="F32" s="53" t="s">
        <v>540</v>
      </c>
      <c r="N32" s="60"/>
    </row>
    <row r="33" ht="0.75" customHeight="1">
      <c r="N33" s="60"/>
    </row>
    <row r="34" spans="1:14" ht="9" customHeight="1">
      <c r="A34" s="149" t="s">
        <v>541</v>
      </c>
      <c r="B34" s="150">
        <v>254966.19</v>
      </c>
      <c r="C34" s="150">
        <v>318107.8</v>
      </c>
      <c r="D34" s="150">
        <v>322360.49</v>
      </c>
      <c r="E34" s="150">
        <v>284716.8</v>
      </c>
      <c r="F34" s="59">
        <v>293126.83</v>
      </c>
      <c r="G34" s="59">
        <v>315624.44</v>
      </c>
      <c r="H34" s="59">
        <v>357631.22</v>
      </c>
      <c r="I34" s="59">
        <v>487174.29</v>
      </c>
      <c r="J34" s="59">
        <v>230160.49</v>
      </c>
      <c r="K34" s="59">
        <v>229562.9</v>
      </c>
      <c r="L34" s="59">
        <v>249939.99</v>
      </c>
      <c r="M34" s="59">
        <v>259321.97</v>
      </c>
      <c r="N34" s="60">
        <f>SUM(B34:M35)</f>
        <v>3602693.4099999997</v>
      </c>
    </row>
    <row r="35" spans="1:14" ht="9.75" customHeight="1">
      <c r="A35" s="149"/>
      <c r="B35" s="150"/>
      <c r="C35" s="150"/>
      <c r="D35" s="150"/>
      <c r="E35" s="150"/>
      <c r="F35" s="59"/>
      <c r="G35" s="59"/>
      <c r="H35" s="59"/>
      <c r="I35" s="59"/>
      <c r="N35" s="60"/>
    </row>
    <row r="36" ht="1.5" customHeight="1">
      <c r="N36" s="60"/>
    </row>
    <row r="37" ht="0.75" customHeight="1">
      <c r="N37" s="60"/>
    </row>
    <row r="38" spans="1:14" ht="18.75" customHeight="1">
      <c r="A38" s="58" t="s">
        <v>542</v>
      </c>
      <c r="B38" s="59">
        <v>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60">
        <f>SUM(B38:M39)</f>
        <v>0</v>
      </c>
    </row>
    <row r="39" ht="1.5" customHeight="1">
      <c r="N39" s="60"/>
    </row>
    <row r="40" ht="0.75" customHeight="1">
      <c r="N40" s="60"/>
    </row>
    <row r="41" spans="1:14" ht="9" customHeight="1">
      <c r="A41" s="149" t="s">
        <v>543</v>
      </c>
      <c r="B41" s="150">
        <v>417178.9</v>
      </c>
      <c r="C41" s="150">
        <v>526835.04</v>
      </c>
      <c r="D41" s="150">
        <v>482375.21</v>
      </c>
      <c r="E41" s="150">
        <v>480317.58</v>
      </c>
      <c r="F41" s="59">
        <v>177870.87</v>
      </c>
      <c r="G41" s="59">
        <v>447712.05</v>
      </c>
      <c r="H41" s="59">
        <v>326016.46</v>
      </c>
      <c r="I41" s="59">
        <v>398934.4</v>
      </c>
      <c r="J41" s="59">
        <v>317791.11</v>
      </c>
      <c r="K41" s="59">
        <v>348921.12</v>
      </c>
      <c r="L41" s="59">
        <v>332239.94</v>
      </c>
      <c r="M41" s="59">
        <v>422808.18</v>
      </c>
      <c r="N41" s="60">
        <f>SUM(B41:M42)</f>
        <v>4679000.859999999</v>
      </c>
    </row>
    <row r="42" spans="1:14" ht="9.75" customHeight="1">
      <c r="A42" s="149"/>
      <c r="B42" s="150"/>
      <c r="C42" s="150"/>
      <c r="D42" s="150"/>
      <c r="E42" s="150"/>
      <c r="F42" s="59"/>
      <c r="G42" s="59"/>
      <c r="H42" s="59"/>
      <c r="I42" s="59"/>
      <c r="N42" s="60"/>
    </row>
    <row r="43" ht="1.5" customHeight="1">
      <c r="N43" s="60"/>
    </row>
    <row r="44" ht="0.75" customHeight="1">
      <c r="N44" s="60"/>
    </row>
    <row r="45" spans="1:14" ht="18.75" customHeight="1">
      <c r="A45" s="58" t="s">
        <v>544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60">
        <f>SUM(B45:M46)</f>
        <v>0</v>
      </c>
    </row>
    <row r="46" ht="1.5" customHeight="1">
      <c r="N46" s="60"/>
    </row>
    <row r="47" ht="0.75" customHeight="1">
      <c r="N47" s="60"/>
    </row>
    <row r="48" spans="1:14" ht="18.75" customHeight="1">
      <c r="A48" s="58" t="s">
        <v>545</v>
      </c>
      <c r="B48" s="59">
        <v>9631.98</v>
      </c>
      <c r="C48" s="59">
        <v>99987.46</v>
      </c>
      <c r="D48" s="59">
        <v>0</v>
      </c>
      <c r="E48" s="59">
        <v>15102.37</v>
      </c>
      <c r="F48" s="59">
        <v>192470.37</v>
      </c>
      <c r="G48" s="59">
        <v>85506.48</v>
      </c>
      <c r="H48" s="59">
        <v>38864.98</v>
      </c>
      <c r="I48" s="59">
        <v>286151.84</v>
      </c>
      <c r="J48" s="59">
        <v>18944.86</v>
      </c>
      <c r="K48" s="59">
        <v>21626.07</v>
      </c>
      <c r="L48" s="59">
        <v>0</v>
      </c>
      <c r="M48" s="59">
        <v>0</v>
      </c>
      <c r="N48" s="60">
        <f>SUM(B48:M49)</f>
        <v>768286.4099999999</v>
      </c>
    </row>
    <row r="49" ht="1.5" customHeight="1">
      <c r="N49" s="60"/>
    </row>
    <row r="50" ht="0.75" customHeight="1">
      <c r="N50" s="60"/>
    </row>
    <row r="51" spans="1:14" ht="9" customHeight="1">
      <c r="A51" s="149" t="s">
        <v>546</v>
      </c>
      <c r="B51" s="150">
        <v>0</v>
      </c>
      <c r="C51" s="150">
        <v>0</v>
      </c>
      <c r="D51" s="150">
        <v>0</v>
      </c>
      <c r="E51" s="150">
        <v>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60">
        <f>SUM(B51:M52)</f>
        <v>0</v>
      </c>
    </row>
    <row r="52" spans="1:14" ht="9.75" customHeight="1">
      <c r="A52" s="149"/>
      <c r="B52" s="150"/>
      <c r="C52" s="150"/>
      <c r="D52" s="150"/>
      <c r="E52" s="150"/>
      <c r="F52" s="59"/>
      <c r="G52" s="59"/>
      <c r="H52" s="59"/>
      <c r="I52" s="59"/>
      <c r="N52" s="60"/>
    </row>
    <row r="53" ht="1.5" customHeight="1">
      <c r="N53" s="60"/>
    </row>
    <row r="54" spans="5:14" ht="3" customHeight="1">
      <c r="E54" s="62"/>
      <c r="F54" s="62"/>
      <c r="G54" s="62"/>
      <c r="H54" s="62"/>
      <c r="I54" s="62"/>
      <c r="N54" s="60"/>
    </row>
    <row r="55" spans="1:14" ht="18.75" customHeight="1">
      <c r="A55" s="61" t="s">
        <v>547</v>
      </c>
      <c r="B55" s="62">
        <f aca="true" t="shared" si="0" ref="B55:M55">SUM(B16:B54)</f>
        <v>8040932.270000001</v>
      </c>
      <c r="C55" s="62">
        <f t="shared" si="0"/>
        <v>8319097.37</v>
      </c>
      <c r="D55" s="62">
        <f t="shared" si="0"/>
        <v>7320141.66</v>
      </c>
      <c r="E55" s="62">
        <f t="shared" si="0"/>
        <v>8081779.319999999</v>
      </c>
      <c r="F55" s="62">
        <f t="shared" si="0"/>
        <v>8371828.73</v>
      </c>
      <c r="G55" s="62">
        <f t="shared" si="0"/>
        <v>8215540.110000001</v>
      </c>
      <c r="H55" s="62">
        <f t="shared" si="0"/>
        <v>8244695.0200000005</v>
      </c>
      <c r="I55" s="62">
        <f t="shared" si="0"/>
        <v>14871904.909999998</v>
      </c>
      <c r="J55" s="62">
        <f t="shared" si="0"/>
        <v>7472343.8500000015</v>
      </c>
      <c r="K55" s="62">
        <f t="shared" si="0"/>
        <v>7583171.000000001</v>
      </c>
      <c r="L55" s="62">
        <f t="shared" si="0"/>
        <v>7822022.010000001</v>
      </c>
      <c r="M55" s="62">
        <f t="shared" si="0"/>
        <v>7962539.129999999</v>
      </c>
      <c r="N55" s="90">
        <f>SUM(B55:M56)</f>
        <v>102305995.38000001</v>
      </c>
    </row>
    <row r="56" ht="2.25" customHeight="1"/>
    <row r="57" ht="12" customHeight="1">
      <c r="A57" s="55" t="s">
        <v>548</v>
      </c>
    </row>
    <row r="58" spans="1:14" ht="11.25" customHeight="1">
      <c r="A58" s="56" t="s">
        <v>534</v>
      </c>
      <c r="B58" s="57">
        <v>41060</v>
      </c>
      <c r="C58" s="57">
        <v>41090</v>
      </c>
      <c r="D58" s="57">
        <v>41121</v>
      </c>
      <c r="E58" s="57">
        <v>41152</v>
      </c>
      <c r="F58" s="57">
        <v>41153</v>
      </c>
      <c r="G58" s="57">
        <v>41183</v>
      </c>
      <c r="H58" s="57">
        <v>41214</v>
      </c>
      <c r="I58" s="57">
        <v>41244</v>
      </c>
      <c r="J58" s="57">
        <v>41275</v>
      </c>
      <c r="K58" s="57">
        <v>41306</v>
      </c>
      <c r="L58" s="57">
        <v>41334</v>
      </c>
      <c r="M58" s="57">
        <v>41365</v>
      </c>
      <c r="N58" s="52" t="s">
        <v>413</v>
      </c>
    </row>
    <row r="59" ht="0.75" customHeight="1"/>
    <row r="60" ht="0.75" customHeight="1"/>
    <row r="61" spans="1:14" ht="18.75" customHeight="1">
      <c r="A61" s="58" t="s">
        <v>549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60">
        <f>SUM(B61:M61)</f>
        <v>0</v>
      </c>
    </row>
    <row r="62" ht="1.5" customHeight="1"/>
    <row r="63" ht="0.75" customHeight="1"/>
    <row r="64" spans="1:14" ht="18.75" customHeight="1">
      <c r="A64" s="58" t="s">
        <v>550</v>
      </c>
      <c r="B64" s="59">
        <v>0</v>
      </c>
      <c r="C64" s="59">
        <v>0</v>
      </c>
      <c r="D64" s="59">
        <v>0</v>
      </c>
      <c r="E64" s="59">
        <v>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60">
        <f>SUM(B64:M64)</f>
        <v>0</v>
      </c>
    </row>
    <row r="65" ht="1.5" customHeight="1"/>
    <row r="66" ht="0.75" customHeight="1"/>
    <row r="67" spans="1:14" ht="9" customHeight="1">
      <c r="A67" s="149" t="s">
        <v>551</v>
      </c>
      <c r="B67" s="150">
        <v>9631.98</v>
      </c>
      <c r="C67" s="150">
        <v>99987.46</v>
      </c>
      <c r="D67" s="150">
        <v>0</v>
      </c>
      <c r="E67" s="150">
        <v>15102.37</v>
      </c>
      <c r="F67" s="59">
        <v>192470.37</v>
      </c>
      <c r="G67" s="59">
        <v>85506.48</v>
      </c>
      <c r="H67" s="59">
        <v>38864.98</v>
      </c>
      <c r="I67" s="59">
        <v>286151.84</v>
      </c>
      <c r="J67" s="59">
        <v>18944.86</v>
      </c>
      <c r="K67" s="59">
        <v>21626.07</v>
      </c>
      <c r="L67" s="59">
        <v>0</v>
      </c>
      <c r="M67" s="59">
        <v>0</v>
      </c>
      <c r="N67" s="60">
        <f>SUM(B67:M68)</f>
        <v>768286.4099999999</v>
      </c>
    </row>
    <row r="68" spans="1:9" ht="9.75" customHeight="1">
      <c r="A68" s="149"/>
      <c r="B68" s="150"/>
      <c r="C68" s="150"/>
      <c r="D68" s="150"/>
      <c r="E68" s="150"/>
      <c r="F68" s="59"/>
      <c r="G68" s="59"/>
      <c r="H68" s="59"/>
      <c r="I68" s="59"/>
    </row>
    <row r="69" ht="1.5" customHeight="1"/>
    <row r="70" ht="4.5" customHeight="1"/>
    <row r="71" spans="1:14" ht="9" customHeight="1">
      <c r="A71" s="149" t="s">
        <v>552</v>
      </c>
      <c r="B71" s="150">
        <v>254966.19</v>
      </c>
      <c r="C71" s="150">
        <v>318107.8</v>
      </c>
      <c r="D71" s="150">
        <v>322360.49</v>
      </c>
      <c r="E71" s="150">
        <v>284716.8</v>
      </c>
      <c r="F71" s="59">
        <v>293126.83</v>
      </c>
      <c r="G71" s="59">
        <v>315624.44</v>
      </c>
      <c r="H71" s="59">
        <v>357631.22</v>
      </c>
      <c r="I71" s="59">
        <f>I34</f>
        <v>487174.29</v>
      </c>
      <c r="J71" s="59">
        <v>230160.49</v>
      </c>
      <c r="K71" s="59">
        <v>229562.9</v>
      </c>
      <c r="L71" s="59">
        <v>249939.99</v>
      </c>
      <c r="M71" s="59">
        <v>259321.97</v>
      </c>
      <c r="N71" s="60">
        <f>SUM(B71:M72)</f>
        <v>3602693.4099999997</v>
      </c>
    </row>
    <row r="72" spans="1:9" ht="9.75" customHeight="1">
      <c r="A72" s="149"/>
      <c r="B72" s="150"/>
      <c r="C72" s="150"/>
      <c r="D72" s="150"/>
      <c r="E72" s="150"/>
      <c r="F72" s="59"/>
      <c r="G72" s="59"/>
      <c r="H72" s="59"/>
      <c r="I72" s="59"/>
    </row>
    <row r="73" ht="1.5" customHeight="1"/>
    <row r="74" ht="0.75" customHeight="1"/>
    <row r="75" spans="1:14" ht="18.75" customHeight="1">
      <c r="A75" s="61" t="s">
        <v>426</v>
      </c>
      <c r="B75" s="62">
        <f aca="true" t="shared" si="1" ref="B75:M75">SUM(B61:B74)</f>
        <v>264598.17</v>
      </c>
      <c r="C75" s="62">
        <f t="shared" si="1"/>
        <v>418095.26</v>
      </c>
      <c r="D75" s="62">
        <f t="shared" si="1"/>
        <v>322360.49</v>
      </c>
      <c r="E75" s="62">
        <f t="shared" si="1"/>
        <v>299819.17</v>
      </c>
      <c r="F75" s="62">
        <f t="shared" si="1"/>
        <v>485597.2</v>
      </c>
      <c r="G75" s="62">
        <f t="shared" si="1"/>
        <v>401130.92</v>
      </c>
      <c r="H75" s="62">
        <f t="shared" si="1"/>
        <v>396496.19999999995</v>
      </c>
      <c r="I75" s="62">
        <f t="shared" si="1"/>
        <v>773326.13</v>
      </c>
      <c r="J75" s="62">
        <f t="shared" si="1"/>
        <v>249105.34999999998</v>
      </c>
      <c r="K75" s="62">
        <f t="shared" si="1"/>
        <v>251188.97</v>
      </c>
      <c r="L75" s="62">
        <f t="shared" si="1"/>
        <v>249939.99</v>
      </c>
      <c r="M75" s="62">
        <f t="shared" si="1"/>
        <v>259321.97</v>
      </c>
      <c r="N75" s="90">
        <f>SUM(B75:M75)</f>
        <v>4370979.82</v>
      </c>
    </row>
    <row r="76" ht="1.5" customHeight="1"/>
    <row r="77" ht="6" customHeight="1"/>
    <row r="78" ht="0.75" customHeight="1"/>
    <row r="79" ht="0.75" customHeight="1"/>
    <row r="80" spans="1:14" ht="9">
      <c r="A80" s="61" t="s">
        <v>292</v>
      </c>
      <c r="B80" s="62">
        <f aca="true" t="shared" si="2" ref="B80:M80">B55-B75</f>
        <v>7776334.1000000015</v>
      </c>
      <c r="C80" s="62">
        <f t="shared" si="2"/>
        <v>7901002.11</v>
      </c>
      <c r="D80" s="62">
        <f t="shared" si="2"/>
        <v>6997781.17</v>
      </c>
      <c r="E80" s="62">
        <f t="shared" si="2"/>
        <v>7781960.149999999</v>
      </c>
      <c r="F80" s="62">
        <f t="shared" si="2"/>
        <v>7886231.53</v>
      </c>
      <c r="G80" s="62">
        <f t="shared" si="2"/>
        <v>7814409.190000001</v>
      </c>
      <c r="H80" s="62">
        <f t="shared" si="2"/>
        <v>7848198.82</v>
      </c>
      <c r="I80" s="62">
        <f t="shared" si="2"/>
        <v>14098578.779999997</v>
      </c>
      <c r="J80" s="62">
        <f t="shared" si="2"/>
        <v>7223238.500000002</v>
      </c>
      <c r="K80" s="62">
        <f t="shared" si="2"/>
        <v>7331982.030000001</v>
      </c>
      <c r="L80" s="62">
        <f t="shared" si="2"/>
        <v>7572082.0200000005</v>
      </c>
      <c r="M80" s="62">
        <f t="shared" si="2"/>
        <v>7703217.159999999</v>
      </c>
      <c r="N80" s="90">
        <f>SUM(B80:M80)</f>
        <v>97935015.55999999</v>
      </c>
    </row>
    <row r="81" spans="1:14" ht="9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90"/>
    </row>
    <row r="82" spans="1:14" ht="9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90"/>
    </row>
    <row r="83" spans="1:14" ht="9">
      <c r="A83" s="61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90"/>
    </row>
    <row r="84" spans="1:14" ht="9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90"/>
    </row>
    <row r="85" spans="1:14" ht="9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90"/>
    </row>
    <row r="86" spans="1:14" ht="9">
      <c r="A86" s="61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90"/>
    </row>
    <row r="89" ht="9">
      <c r="A89" s="54"/>
    </row>
    <row r="90" spans="1:12" ht="9">
      <c r="A90" s="91" t="s">
        <v>383</v>
      </c>
      <c r="F90" s="63" t="s">
        <v>384</v>
      </c>
      <c r="L90" s="63" t="s">
        <v>431</v>
      </c>
    </row>
    <row r="91" spans="1:12" ht="9">
      <c r="A91" s="92" t="s">
        <v>386</v>
      </c>
      <c r="F91" s="63" t="s">
        <v>433</v>
      </c>
      <c r="L91" s="63" t="s">
        <v>434</v>
      </c>
    </row>
    <row r="92" ht="9"/>
  </sheetData>
  <sheetProtection password="CADC" sheet="1"/>
  <mergeCells count="45">
    <mergeCell ref="A16:A17"/>
    <mergeCell ref="B16:B17"/>
    <mergeCell ref="C16:C17"/>
    <mergeCell ref="D16:D17"/>
    <mergeCell ref="E16:E17"/>
    <mergeCell ref="A27:A28"/>
    <mergeCell ref="B27:B28"/>
    <mergeCell ref="C27:C28"/>
    <mergeCell ref="D27:D28"/>
    <mergeCell ref="E27:E28"/>
    <mergeCell ref="A1:N1"/>
    <mergeCell ref="A2:N2"/>
    <mergeCell ref="A3:N3"/>
    <mergeCell ref="A7:N7"/>
    <mergeCell ref="A9:N10"/>
    <mergeCell ref="A41:A42"/>
    <mergeCell ref="B41:B42"/>
    <mergeCell ref="C41:C42"/>
    <mergeCell ref="D41:D42"/>
    <mergeCell ref="E41:E42"/>
    <mergeCell ref="A23:A24"/>
    <mergeCell ref="B23:B24"/>
    <mergeCell ref="C23:C24"/>
    <mergeCell ref="D23:D24"/>
    <mergeCell ref="E23:E24"/>
    <mergeCell ref="A67:A68"/>
    <mergeCell ref="B67:B68"/>
    <mergeCell ref="C67:C68"/>
    <mergeCell ref="D67:D68"/>
    <mergeCell ref="E67:E68"/>
    <mergeCell ref="A34:A35"/>
    <mergeCell ref="B34:B35"/>
    <mergeCell ref="C34:C35"/>
    <mergeCell ref="D34:D35"/>
    <mergeCell ref="E34:E35"/>
    <mergeCell ref="A71:A72"/>
    <mergeCell ref="B71:B72"/>
    <mergeCell ref="C71:C72"/>
    <mergeCell ref="D71:D72"/>
    <mergeCell ref="E71:E72"/>
    <mergeCell ref="A51:A52"/>
    <mergeCell ref="B51:B52"/>
    <mergeCell ref="C51:C52"/>
    <mergeCell ref="D51:D52"/>
    <mergeCell ref="E51:E52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7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9.140625" style="38" customWidth="1"/>
    <col min="2" max="2" width="35.28125" style="38" customWidth="1"/>
    <col min="3" max="3" width="4.7109375" style="38" customWidth="1"/>
    <col min="4" max="4" width="9.140625" style="38" hidden="1" customWidth="1"/>
    <col min="5" max="5" width="19.00390625" style="38" bestFit="1" customWidth="1"/>
    <col min="6" max="6" width="25.8515625" style="38" bestFit="1" customWidth="1"/>
    <col min="7" max="16384" width="9.140625" style="38" customWidth="1"/>
  </cols>
  <sheetData>
    <row r="2" spans="1:6" ht="15">
      <c r="A2" s="165" t="s">
        <v>553</v>
      </c>
      <c r="B2" s="165"/>
      <c r="C2" s="165"/>
      <c r="D2" s="165"/>
      <c r="E2" s="165"/>
      <c r="F2" s="165"/>
    </row>
    <row r="3" spans="1:6" ht="15">
      <c r="A3" s="165" t="s">
        <v>1</v>
      </c>
      <c r="B3" s="165"/>
      <c r="C3" s="165"/>
      <c r="D3" s="165"/>
      <c r="E3" s="165"/>
      <c r="F3" s="165"/>
    </row>
    <row r="4" spans="1:6" ht="15">
      <c r="A4" s="165" t="s">
        <v>2</v>
      </c>
      <c r="B4" s="165"/>
      <c r="C4" s="165"/>
      <c r="D4" s="165"/>
      <c r="E4" s="165"/>
      <c r="F4" s="165"/>
    </row>
    <row r="5" spans="1:6" ht="15">
      <c r="A5" s="165" t="s">
        <v>554</v>
      </c>
      <c r="B5" s="165"/>
      <c r="C5" s="165"/>
      <c r="D5" s="165"/>
      <c r="E5" s="165"/>
      <c r="F5" s="165"/>
    </row>
    <row r="8" spans="2:6" ht="15">
      <c r="B8" s="166" t="s">
        <v>555</v>
      </c>
      <c r="C8" s="166"/>
      <c r="D8" s="166"/>
      <c r="E8" s="93" t="s">
        <v>556</v>
      </c>
      <c r="F8" s="93" t="s">
        <v>557</v>
      </c>
    </row>
    <row r="10" spans="2:6" ht="15">
      <c r="B10" s="164" t="s">
        <v>558</v>
      </c>
      <c r="C10" s="164"/>
      <c r="D10" s="164"/>
      <c r="E10" s="94">
        <v>209420791.87</v>
      </c>
      <c r="F10" s="95">
        <v>100</v>
      </c>
    </row>
    <row r="11" spans="2:4" ht="15">
      <c r="B11" s="164" t="s">
        <v>559</v>
      </c>
      <c r="C11" s="164"/>
      <c r="D11" s="164"/>
    </row>
    <row r="12" spans="2:6" ht="15">
      <c r="B12" s="162" t="s">
        <v>560</v>
      </c>
      <c r="C12" s="162"/>
      <c r="D12" s="162"/>
      <c r="E12" s="94">
        <v>97935015.56</v>
      </c>
      <c r="F12" s="96">
        <f>(E12/E10)</f>
        <v>0.4676470501591557</v>
      </c>
    </row>
    <row r="13" spans="2:6" ht="15">
      <c r="B13" s="162" t="s">
        <v>561</v>
      </c>
      <c r="C13" s="162"/>
      <c r="D13" s="162"/>
      <c r="E13" s="97">
        <f>E10*54%</f>
        <v>113087227.60980001</v>
      </c>
      <c r="F13" s="98">
        <v>54</v>
      </c>
    </row>
    <row r="14" spans="2:6" ht="15">
      <c r="B14" s="162" t="s">
        <v>562</v>
      </c>
      <c r="C14" s="162"/>
      <c r="D14" s="162"/>
      <c r="E14" s="97">
        <f>E10*51.3%</f>
        <v>107432866.22931</v>
      </c>
      <c r="F14" s="98">
        <v>51.300000000000004</v>
      </c>
    </row>
    <row r="15" spans="2:13" ht="15">
      <c r="B15" s="162" t="s">
        <v>563</v>
      </c>
      <c r="C15" s="162"/>
      <c r="D15" s="162"/>
      <c r="E15" s="97">
        <v>0</v>
      </c>
      <c r="F15" s="98">
        <v>0</v>
      </c>
      <c r="M15" s="99"/>
    </row>
    <row r="16" spans="2:4" ht="15">
      <c r="B16" s="164" t="s">
        <v>564</v>
      </c>
      <c r="C16" s="164"/>
      <c r="D16" s="164"/>
    </row>
    <row r="17" spans="2:6" ht="15">
      <c r="B17" s="162" t="s">
        <v>565</v>
      </c>
      <c r="C17" s="162"/>
      <c r="D17" s="162"/>
      <c r="E17" s="100">
        <v>10577013.31</v>
      </c>
      <c r="F17" s="101">
        <f>(E17/E10)</f>
        <v>0.050506032450520884</v>
      </c>
    </row>
    <row r="18" spans="2:6" ht="15">
      <c r="B18" s="162" t="s">
        <v>566</v>
      </c>
      <c r="C18" s="162"/>
      <c r="D18" s="162"/>
      <c r="E18" s="97">
        <f>E10*120%</f>
        <v>251304950.244</v>
      </c>
      <c r="F18" s="98">
        <v>120</v>
      </c>
    </row>
    <row r="19" spans="2:6" ht="15">
      <c r="B19" s="162" t="s">
        <v>563</v>
      </c>
      <c r="C19" s="162"/>
      <c r="D19" s="162"/>
      <c r="E19" s="97">
        <v>0</v>
      </c>
      <c r="F19" s="98">
        <v>0</v>
      </c>
    </row>
    <row r="20" spans="2:4" ht="15">
      <c r="B20" s="164" t="s">
        <v>567</v>
      </c>
      <c r="C20" s="164"/>
      <c r="D20" s="164"/>
    </row>
    <row r="21" spans="2:6" ht="15">
      <c r="B21" s="162" t="s">
        <v>560</v>
      </c>
      <c r="C21" s="162"/>
      <c r="D21" s="162"/>
      <c r="E21" s="97">
        <v>0</v>
      </c>
      <c r="F21" s="98">
        <v>0</v>
      </c>
    </row>
    <row r="22" spans="2:6" ht="15">
      <c r="B22" s="162" t="s">
        <v>568</v>
      </c>
      <c r="C22" s="162"/>
      <c r="D22" s="162"/>
      <c r="E22" s="97">
        <f>E10*22%</f>
        <v>46072574.2114</v>
      </c>
      <c r="F22" s="98">
        <v>22</v>
      </c>
    </row>
    <row r="23" spans="2:6" ht="15">
      <c r="B23" s="162" t="s">
        <v>563</v>
      </c>
      <c r="C23" s="162"/>
      <c r="D23" s="162"/>
      <c r="E23" s="97">
        <v>0</v>
      </c>
      <c r="F23" s="98">
        <v>0</v>
      </c>
    </row>
    <row r="24" spans="2:4" ht="15">
      <c r="B24" s="164" t="s">
        <v>569</v>
      </c>
      <c r="C24" s="164"/>
      <c r="D24" s="164"/>
    </row>
    <row r="25" spans="2:6" ht="15">
      <c r="B25" s="162" t="s">
        <v>570</v>
      </c>
      <c r="C25" s="162"/>
      <c r="D25" s="162"/>
      <c r="E25" s="97">
        <v>669850.74</v>
      </c>
      <c r="F25" s="101">
        <f>(E25/E10)</f>
        <v>0.0031985875615245327</v>
      </c>
    </row>
    <row r="26" spans="2:6" ht="15">
      <c r="B26" s="162" t="s">
        <v>571</v>
      </c>
      <c r="C26" s="162"/>
      <c r="D26" s="162"/>
      <c r="E26" s="97">
        <f>E10*16%</f>
        <v>33507326.6992</v>
      </c>
      <c r="F26" s="98">
        <v>16</v>
      </c>
    </row>
    <row r="27" spans="2:6" ht="15">
      <c r="B27" s="162" t="s">
        <v>563</v>
      </c>
      <c r="C27" s="162"/>
      <c r="D27" s="162"/>
      <c r="E27" s="97">
        <v>0</v>
      </c>
      <c r="F27" s="98">
        <v>0</v>
      </c>
    </row>
    <row r="28" spans="2:4" ht="15">
      <c r="B28" s="164" t="s">
        <v>572</v>
      </c>
      <c r="C28" s="164"/>
      <c r="D28" s="164"/>
    </row>
    <row r="29" spans="2:6" ht="15">
      <c r="B29" s="162" t="s">
        <v>565</v>
      </c>
      <c r="C29" s="162"/>
      <c r="D29" s="162"/>
      <c r="E29" s="97">
        <v>0</v>
      </c>
      <c r="F29" s="98">
        <v>0</v>
      </c>
    </row>
    <row r="30" spans="2:6" ht="15">
      <c r="B30" s="162" t="s">
        <v>573</v>
      </c>
      <c r="C30" s="162"/>
      <c r="D30" s="162"/>
      <c r="E30" s="97">
        <f>E10*7%</f>
        <v>14659455.430900002</v>
      </c>
      <c r="F30" s="98">
        <v>7</v>
      </c>
    </row>
    <row r="31" spans="2:6" ht="15">
      <c r="B31" s="162" t="s">
        <v>563</v>
      </c>
      <c r="C31" s="162"/>
      <c r="D31" s="162"/>
      <c r="E31" s="97">
        <v>0</v>
      </c>
      <c r="F31" s="98">
        <v>0</v>
      </c>
    </row>
    <row r="33" spans="2:6" ht="15">
      <c r="B33" s="163"/>
      <c r="C33" s="163"/>
      <c r="D33" s="163"/>
      <c r="E33" s="163"/>
      <c r="F33" s="163"/>
    </row>
    <row r="35" spans="2:6" ht="15">
      <c r="B35" s="102" t="s">
        <v>383</v>
      </c>
      <c r="C35" s="103" t="s">
        <v>384</v>
      </c>
      <c r="D35" s="104"/>
      <c r="E35" s="104"/>
      <c r="F35" s="103" t="s">
        <v>431</v>
      </c>
    </row>
    <row r="36" spans="2:6" ht="15">
      <c r="B36" s="105" t="s">
        <v>386</v>
      </c>
      <c r="C36" s="103" t="s">
        <v>433</v>
      </c>
      <c r="D36" s="104"/>
      <c r="E36" s="104"/>
      <c r="F36" s="103" t="s">
        <v>434</v>
      </c>
    </row>
  </sheetData>
  <sheetProtection password="CADC" sheet="1"/>
  <mergeCells count="28">
    <mergeCell ref="A2:F2"/>
    <mergeCell ref="A3:F3"/>
    <mergeCell ref="A4:F4"/>
    <mergeCell ref="A5:F5"/>
    <mergeCell ref="B8:D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33:F33"/>
    <mergeCell ref="B23:D23"/>
    <mergeCell ref="B24:D24"/>
    <mergeCell ref="B25:D25"/>
    <mergeCell ref="B26:D26"/>
    <mergeCell ref="B27:D27"/>
    <mergeCell ref="B28:D28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2013-06-11T19:56:02Z</cp:lastPrinted>
  <dcterms:created xsi:type="dcterms:W3CDTF">2013-06-11T18:02:15Z</dcterms:created>
  <dcterms:modified xsi:type="dcterms:W3CDTF">2013-06-12T11:13:06Z</dcterms:modified>
  <cp:category/>
  <cp:version/>
  <cp:contentType/>
  <cp:contentStatus/>
</cp:coreProperties>
</file>