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<sst xmlns="http://schemas.openxmlformats.org/spreadsheetml/2006/main" count="120" uniqueCount="67">
  <si>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</si>
  <si>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</si>
  <si>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</si>
  <si>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</si>
  <si>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</si>
  <si>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</si>
  <si>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</si>
  <si>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</si>
  <si>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</si>
  <si>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</si>
  <si>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</si>
  <si>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</si>
  <si>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</si>
  <si>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</si>
  <si>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</si>
  <si>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</si>
  <si>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</si>
  <si>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</si>
  <si>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</si>
  <si>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</si>
  <si>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</si>
  <si>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</si>
  <si>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</si>
  <si>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</si>
  <si>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</si>
  <si>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</si>
  <si>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</si>
  <si>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Marisa Aparecida M. Fiusa Kodaira</t>
  </si>
  <si>
    <t>Luiz Gonzaga Vieira de Camargo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</si>
  <si>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</si>
  <si>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</si>
  <si>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</si>
  <si>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</si>
  <si>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</si>
  <si>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</si>
  <si>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</si>
  <si>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</si>
  <si>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</si>
  <si>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</si>
  <si>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</si>
  <si>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</si>
  <si>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</si>
  <si>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</si>
  <si>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</si>
  <si>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</si>
  <si>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</si>
  <si>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</si>
  <si>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CONSOLIDADO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</si>
  <si>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</si>
  <si>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</si>
  <si>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</si>
  <si>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</si>
  <si>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</si>
  <si>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</si>
  <si>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</si>
  <si>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</si>
  <si>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</si>
  <si>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</si>
  <si>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</si>
  <si>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</si>
  <si>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</si>
  <si>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</si>
  <si>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FUNDEB RETIDO E NÃO APLICADO</t>
  </si>
  <si>
    <t>DESPESAS LÍQUIDADAS</t>
  </si>
  <si>
    <t>TOTAL DESPESAS</t>
  </si>
  <si>
    <t>RETENÇÕES DO FUNDEB</t>
  </si>
  <si>
    <t>JANEIRO A MARÇO / 2012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</si>
</sst>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171" fontId="2" fillId="0" borderId="0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1657350</xdr:colOff>
      <xdr:row>4</xdr:row>
      <xdr:rowOff>66675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80" workbookViewId="0" topLeftCell="A1">
      <selection activeCell="C15" sqref="C15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0" t="s">
        <v>1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0" t="s">
        <v>66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40260820</v>
      </c>
      <c r="C10" s="16">
        <v>11618009.74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176000</v>
      </c>
      <c r="C11" s="16">
        <v>12348.25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40436820</v>
      </c>
      <c r="C12" s="16">
        <f>C10+C11</f>
        <v>11630357.99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40436820</v>
      </c>
      <c r="C14" s="18">
        <f>C12</f>
        <v>11630357.99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1" t="s">
        <v>33</v>
      </c>
      <c r="B16" s="62"/>
      <c r="C16" s="64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9">
        <f>B14</f>
        <v>40436820</v>
      </c>
      <c r="C17" s="19">
        <f>C14</f>
        <v>11630357.99</v>
      </c>
      <c r="D17" s="12"/>
      <c r="E17" s="12"/>
      <c r="F17" s="12"/>
      <c r="G17" s="12"/>
      <c r="H17" s="12"/>
      <c r="I17" s="13"/>
    </row>
    <row r="18" spans="1:9" ht="12.75">
      <c r="A18" s="11" t="s">
        <v>35</v>
      </c>
      <c r="B18" s="19">
        <f>B17*60%</f>
        <v>24262092</v>
      </c>
      <c r="C18" s="19">
        <f>C17*60%</f>
        <v>6978214.794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19588200</v>
      </c>
      <c r="C22" s="16">
        <v>5919557.13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1" t="s">
        <v>36</v>
      </c>
      <c r="B24" s="62"/>
      <c r="C24" s="64"/>
      <c r="D24" s="12"/>
      <c r="E24" s="12"/>
      <c r="F24" s="12"/>
      <c r="G24" s="12"/>
      <c r="H24" s="12"/>
      <c r="I24" s="13"/>
    </row>
    <row r="25" spans="1:9" ht="12.75">
      <c r="A25" s="17"/>
      <c r="B25" s="2" t="s">
        <v>37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38</v>
      </c>
      <c r="C26" s="4" t="s">
        <v>39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11618009.74</v>
      </c>
      <c r="C27" s="7">
        <f>C22</f>
        <v>5919557.13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65" t="s">
        <v>40</v>
      </c>
      <c r="B29" s="8" t="s">
        <v>41</v>
      </c>
      <c r="C29" s="8" t="s">
        <v>43</v>
      </c>
      <c r="D29" s="12"/>
      <c r="E29" s="12"/>
      <c r="F29" s="12"/>
      <c r="G29" s="12"/>
      <c r="H29" s="12"/>
      <c r="I29" s="13"/>
    </row>
    <row r="30" spans="1:9" ht="13.5" thickBot="1">
      <c r="A30" s="66"/>
      <c r="B30" s="9" t="s">
        <v>42</v>
      </c>
      <c r="C30" s="9" t="s">
        <v>44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5698452.61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1" t="s">
        <v>15</v>
      </c>
      <c r="B35" s="62"/>
      <c r="C35" s="62"/>
      <c r="D35" s="62"/>
      <c r="E35" s="62"/>
      <c r="F35" s="62"/>
      <c r="G35" s="62"/>
      <c r="H35" s="62"/>
      <c r="I35" s="63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29853127.439999998</v>
      </c>
      <c r="C39" s="28">
        <f>C40+C41</f>
        <v>0.7382659526639335</v>
      </c>
      <c r="D39" s="16">
        <f t="shared" si="0"/>
        <v>10368692.56</v>
      </c>
      <c r="E39" s="28">
        <f>E40+E41</f>
        <v>0.8915196392849813</v>
      </c>
      <c r="F39" s="16">
        <f t="shared" si="0"/>
        <v>8515608.42</v>
      </c>
      <c r="G39" s="28">
        <f>G40+G41</f>
        <v>0.7321879883080022</v>
      </c>
      <c r="H39" s="16">
        <f t="shared" si="0"/>
        <v>5695323.43</v>
      </c>
      <c r="I39" s="29">
        <f>I40+I41</f>
        <v>0.48969459365712953</v>
      </c>
    </row>
    <row r="40" spans="1:9" ht="12.75">
      <c r="A40" s="11" t="s">
        <v>25</v>
      </c>
      <c r="B40" s="16">
        <v>18970294.77</v>
      </c>
      <c r="C40" s="28">
        <f>(B40/B14)</f>
        <v>0.46913418933536316</v>
      </c>
      <c r="D40" s="16">
        <v>5165385.23</v>
      </c>
      <c r="E40" s="28">
        <f>(D40/C14)</f>
        <v>0.44412951299016723</v>
      </c>
      <c r="F40" s="16">
        <v>5165385.23</v>
      </c>
      <c r="G40" s="28">
        <f>(F40/C14)</f>
        <v>0.44412951299016723</v>
      </c>
      <c r="H40" s="16">
        <v>3162137.61</v>
      </c>
      <c r="I40" s="29">
        <f>(H40/C14)</f>
        <v>0.27188652427714305</v>
      </c>
    </row>
    <row r="41" spans="1:9" ht="12.75">
      <c r="A41" s="11" t="s">
        <v>26</v>
      </c>
      <c r="B41" s="16">
        <v>10882832.67</v>
      </c>
      <c r="C41" s="28">
        <f>(B41/B14)</f>
        <v>0.26913176332857036</v>
      </c>
      <c r="D41" s="16">
        <v>5203307.33</v>
      </c>
      <c r="E41" s="28">
        <f>(D41/C14)</f>
        <v>0.44739012629481406</v>
      </c>
      <c r="F41" s="16">
        <v>3350223.19</v>
      </c>
      <c r="G41" s="28">
        <f>(F41/C14)</f>
        <v>0.28805847531783496</v>
      </c>
      <c r="H41" s="16">
        <v>2533185.82</v>
      </c>
      <c r="I41" s="29">
        <f>(H41/C14)</f>
        <v>0.21780806937998645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1" t="s">
        <v>45</v>
      </c>
      <c r="B43" s="62"/>
      <c r="C43" s="62"/>
      <c r="D43" s="62"/>
      <c r="E43" s="62"/>
      <c r="F43" s="62"/>
      <c r="G43" s="62"/>
      <c r="H43" s="62"/>
      <c r="I43" s="63"/>
    </row>
    <row r="44" spans="1:9" ht="12.75">
      <c r="A44" s="11" t="s">
        <v>6</v>
      </c>
      <c r="B44" s="16"/>
      <c r="C44" s="28"/>
      <c r="D44" s="58">
        <v>0</v>
      </c>
      <c r="E44" s="28">
        <v>0</v>
      </c>
      <c r="F44" s="58">
        <v>0</v>
      </c>
      <c r="G44" s="28">
        <v>0</v>
      </c>
      <c r="H44" s="58">
        <v>0</v>
      </c>
      <c r="I44" s="29">
        <v>0</v>
      </c>
    </row>
    <row r="45" spans="1:9" ht="12.75">
      <c r="A45" s="11" t="s">
        <v>25</v>
      </c>
      <c r="B45" s="16"/>
      <c r="C45" s="28"/>
      <c r="D45" s="58">
        <v>0</v>
      </c>
      <c r="E45" s="28">
        <v>0</v>
      </c>
      <c r="F45" s="58">
        <v>0</v>
      </c>
      <c r="G45" s="28">
        <v>0</v>
      </c>
      <c r="H45" s="58">
        <v>0</v>
      </c>
      <c r="I45" s="29">
        <v>0</v>
      </c>
    </row>
    <row r="46" spans="1:9" ht="12.75">
      <c r="A46" s="11" t="s">
        <v>26</v>
      </c>
      <c r="B46" s="16"/>
      <c r="C46" s="28"/>
      <c r="D46" s="58">
        <v>0</v>
      </c>
      <c r="E46" s="28">
        <v>0</v>
      </c>
      <c r="F46" s="58">
        <v>0</v>
      </c>
      <c r="G46" s="28">
        <v>0</v>
      </c>
      <c r="H46" s="58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1" t="s">
        <v>63</v>
      </c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11" t="s">
        <v>6</v>
      </c>
      <c r="B49" s="16"/>
      <c r="C49" s="28"/>
      <c r="D49" s="16">
        <f>D50+D51</f>
        <v>10368692.56</v>
      </c>
      <c r="E49" s="28">
        <f>(D49/C14)</f>
        <v>0.8915196392849813</v>
      </c>
      <c r="F49" s="16">
        <f>F50+F51</f>
        <v>8515608.42</v>
      </c>
      <c r="G49" s="28">
        <f>(F49/C14)</f>
        <v>0.7321879883080021</v>
      </c>
      <c r="H49" s="16">
        <f>H50+H51</f>
        <v>5695323.43</v>
      </c>
      <c r="I49" s="29">
        <f>(H49/C14)</f>
        <v>0.48969459365712953</v>
      </c>
    </row>
    <row r="50" spans="1:9" ht="12.75">
      <c r="A50" s="11" t="s">
        <v>25</v>
      </c>
      <c r="B50" s="16"/>
      <c r="C50" s="28"/>
      <c r="D50" s="16">
        <f>D40</f>
        <v>5165385.23</v>
      </c>
      <c r="E50" s="28">
        <f>(D50/C14)</f>
        <v>0.44412951299016723</v>
      </c>
      <c r="F50" s="16">
        <f>F40</f>
        <v>5165385.23</v>
      </c>
      <c r="G50" s="28">
        <f>(F50/C14)</f>
        <v>0.44412951299016723</v>
      </c>
      <c r="H50" s="16">
        <f>H40</f>
        <v>3162137.61</v>
      </c>
      <c r="I50" s="29">
        <f>(H50/C14)</f>
        <v>0.27188652427714305</v>
      </c>
    </row>
    <row r="51" spans="1:9" ht="12.75">
      <c r="A51" s="11" t="s">
        <v>26</v>
      </c>
      <c r="B51" s="16"/>
      <c r="C51" s="28"/>
      <c r="D51" s="16">
        <f>D41</f>
        <v>5203307.33</v>
      </c>
      <c r="E51" s="28">
        <f>(D51/C14)</f>
        <v>0.44739012629481406</v>
      </c>
      <c r="F51" s="16">
        <f>F41</f>
        <v>3350223.19</v>
      </c>
      <c r="G51" s="28">
        <f>(F51/C14)</f>
        <v>0.28805847531783496</v>
      </c>
      <c r="H51" s="16">
        <f>H41</f>
        <v>2533185.82</v>
      </c>
      <c r="I51" s="29">
        <f>(H51/C14)</f>
        <v>0.21780806937998645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27</v>
      </c>
      <c r="B60" s="5"/>
      <c r="C60" s="5"/>
      <c r="D60" s="5" t="s">
        <v>28</v>
      </c>
      <c r="E60" s="5"/>
      <c r="F60" s="5"/>
      <c r="G60" s="5"/>
      <c r="H60" s="5" t="s">
        <v>29</v>
      </c>
      <c r="I60" s="32"/>
    </row>
    <row r="61" spans="1:9" ht="12.75">
      <c r="A61" s="33" t="s">
        <v>30</v>
      </c>
      <c r="B61" s="34"/>
      <c r="C61" s="34"/>
      <c r="D61" s="34" t="s">
        <v>31</v>
      </c>
      <c r="E61" s="34"/>
      <c r="F61" s="34"/>
      <c r="G61" s="34"/>
      <c r="H61" s="34" t="s">
        <v>32</v>
      </c>
      <c r="I61" s="35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B1">
      <selection activeCell="E22" sqref="E22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37"/>
      <c r="B2" s="38"/>
      <c r="C2" s="38"/>
      <c r="D2" s="38"/>
      <c r="E2" s="38"/>
      <c r="F2" s="38"/>
      <c r="G2" s="38"/>
      <c r="H2" s="38"/>
      <c r="I2" s="39"/>
    </row>
    <row r="3" spans="1:9" ht="12.75">
      <c r="A3" s="70" t="s">
        <v>46</v>
      </c>
      <c r="B3" s="71"/>
      <c r="C3" s="71"/>
      <c r="D3" s="71"/>
      <c r="E3" s="71"/>
      <c r="F3" s="71"/>
      <c r="G3" s="71"/>
      <c r="H3" s="71"/>
      <c r="I3" s="72"/>
    </row>
    <row r="4" spans="1:9" ht="12.75">
      <c r="A4" s="70" t="s">
        <v>47</v>
      </c>
      <c r="B4" s="71"/>
      <c r="C4" s="71"/>
      <c r="D4" s="71"/>
      <c r="E4" s="71"/>
      <c r="F4" s="71"/>
      <c r="G4" s="71"/>
      <c r="H4" s="71"/>
      <c r="I4" s="72"/>
    </row>
    <row r="5" spans="1:9" ht="12.75">
      <c r="A5" s="37"/>
      <c r="B5" s="38"/>
      <c r="C5" s="38"/>
      <c r="D5" s="38"/>
      <c r="E5" s="38"/>
      <c r="F5" s="38"/>
      <c r="G5" s="38"/>
      <c r="H5" s="38"/>
      <c r="I5" s="39"/>
    </row>
    <row r="6" spans="1:9" ht="13.5" thickBot="1">
      <c r="A6" s="70" t="s">
        <v>66</v>
      </c>
      <c r="B6" s="71"/>
      <c r="C6" s="71"/>
      <c r="D6" s="71"/>
      <c r="E6" s="71"/>
      <c r="F6" s="71"/>
      <c r="G6" s="71"/>
      <c r="H6" s="71"/>
      <c r="I6" s="72"/>
    </row>
    <row r="7" spans="1:9" ht="13.5" thickBot="1">
      <c r="A7" s="61" t="s">
        <v>48</v>
      </c>
      <c r="B7" s="62"/>
      <c r="C7" s="64"/>
      <c r="D7" s="38"/>
      <c r="E7" s="38"/>
      <c r="F7" s="38"/>
      <c r="G7" s="38"/>
      <c r="H7" s="38"/>
      <c r="I7" s="39"/>
    </row>
    <row r="8" spans="1:9" ht="13.5" thickBot="1">
      <c r="A8" s="40"/>
      <c r="B8" s="2" t="s">
        <v>7</v>
      </c>
      <c r="C8" s="2" t="s">
        <v>9</v>
      </c>
      <c r="D8" s="38"/>
      <c r="E8" s="73" t="s">
        <v>49</v>
      </c>
      <c r="F8" s="62"/>
      <c r="G8" s="64"/>
      <c r="H8" s="38"/>
      <c r="I8" s="39"/>
    </row>
    <row r="9" spans="1:9" ht="13.5" thickBot="1">
      <c r="A9" s="41"/>
      <c r="B9" s="4" t="s">
        <v>8</v>
      </c>
      <c r="C9" s="4" t="s">
        <v>10</v>
      </c>
      <c r="D9" s="38"/>
      <c r="E9" s="38"/>
      <c r="F9" s="6" t="s">
        <v>13</v>
      </c>
      <c r="G9" s="6" t="s">
        <v>10</v>
      </c>
      <c r="H9" s="38"/>
      <c r="I9" s="39"/>
    </row>
    <row r="10" spans="1:9" ht="12.75">
      <c r="A10" s="37" t="s">
        <v>50</v>
      </c>
      <c r="B10" s="42">
        <v>39234000</v>
      </c>
      <c r="C10" s="42">
        <v>13504049.17</v>
      </c>
      <c r="D10" s="38"/>
      <c r="E10" s="38"/>
      <c r="F10" s="6" t="s">
        <v>51</v>
      </c>
      <c r="G10" s="6" t="s">
        <v>52</v>
      </c>
      <c r="H10" s="38"/>
      <c r="I10" s="39"/>
    </row>
    <row r="11" spans="1:9" ht="12.75">
      <c r="A11" s="37" t="s">
        <v>53</v>
      </c>
      <c r="B11" s="42">
        <v>31098000</v>
      </c>
      <c r="C11" s="42">
        <v>7873329.05</v>
      </c>
      <c r="D11" s="38"/>
      <c r="E11" s="5" t="s">
        <v>54</v>
      </c>
      <c r="F11" s="43">
        <f>B13*25%</f>
        <v>34293750</v>
      </c>
      <c r="G11" s="43">
        <f>C13*25%</f>
        <v>10787925.6075</v>
      </c>
      <c r="H11" s="38"/>
      <c r="I11" s="39"/>
    </row>
    <row r="12" spans="1:9" ht="12.75">
      <c r="A12" s="37" t="s">
        <v>55</v>
      </c>
      <c r="B12" s="42">
        <v>66843000</v>
      </c>
      <c r="C12" s="42">
        <v>21774324.21</v>
      </c>
      <c r="D12" s="38"/>
      <c r="E12" s="38"/>
      <c r="F12" s="38"/>
      <c r="G12" s="38"/>
      <c r="H12" s="38"/>
      <c r="I12" s="39"/>
    </row>
    <row r="13" spans="1:9" ht="12.75">
      <c r="A13" s="17" t="s">
        <v>6</v>
      </c>
      <c r="B13" s="18">
        <f>SUM(B10:B12)</f>
        <v>137175000</v>
      </c>
      <c r="C13" s="18">
        <f>SUM(C10:C12)</f>
        <v>43151702.43</v>
      </c>
      <c r="D13" s="38"/>
      <c r="E13" s="38"/>
      <c r="F13" s="38"/>
      <c r="G13" s="38"/>
      <c r="H13" s="38"/>
      <c r="I13" s="39"/>
    </row>
    <row r="14" spans="1:9" ht="12.75">
      <c r="A14" s="37" t="s">
        <v>56</v>
      </c>
      <c r="B14" s="42">
        <v>19588200</v>
      </c>
      <c r="C14" s="42">
        <v>5919557.13</v>
      </c>
      <c r="D14" s="38"/>
      <c r="E14" s="38"/>
      <c r="F14" s="38"/>
      <c r="G14" s="38"/>
      <c r="H14" s="38"/>
      <c r="I14" s="39"/>
    </row>
    <row r="15" spans="1:9" ht="12.75">
      <c r="A15" s="37" t="s">
        <v>57</v>
      </c>
      <c r="B15" s="42">
        <f>B13-B14</f>
        <v>117586800</v>
      </c>
      <c r="C15" s="42">
        <f>C13-C14</f>
        <v>37232145.3</v>
      </c>
      <c r="D15" s="38"/>
      <c r="E15" s="38"/>
      <c r="F15" s="38"/>
      <c r="G15" s="38"/>
      <c r="H15" s="38"/>
      <c r="I15" s="44"/>
    </row>
    <row r="16" spans="1:9" ht="13.5" thickBot="1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13.5" thickBot="1">
      <c r="A17" s="61" t="s">
        <v>58</v>
      </c>
      <c r="B17" s="62"/>
      <c r="C17" s="62"/>
      <c r="D17" s="62"/>
      <c r="E17" s="62"/>
      <c r="F17" s="62"/>
      <c r="G17" s="62"/>
      <c r="H17" s="62"/>
      <c r="I17" s="63"/>
    </row>
    <row r="18" spans="1:9" ht="12.75">
      <c r="A18" s="40"/>
      <c r="B18" s="45" t="s">
        <v>16</v>
      </c>
      <c r="C18" s="2"/>
      <c r="D18" s="45" t="s">
        <v>17</v>
      </c>
      <c r="E18" s="2"/>
      <c r="F18" s="45" t="s">
        <v>18</v>
      </c>
      <c r="G18" s="2"/>
      <c r="H18" s="45" t="s">
        <v>19</v>
      </c>
      <c r="I18" s="24"/>
    </row>
    <row r="19" spans="1:9" ht="12.75">
      <c r="A19" s="25"/>
      <c r="B19" s="46" t="s">
        <v>20</v>
      </c>
      <c r="C19" s="10"/>
      <c r="D19" s="46" t="s">
        <v>21</v>
      </c>
      <c r="E19" s="10"/>
      <c r="F19" s="46" t="s">
        <v>21</v>
      </c>
      <c r="G19" s="10"/>
      <c r="H19" s="46" t="s">
        <v>21</v>
      </c>
      <c r="I19" s="26"/>
    </row>
    <row r="20" spans="1:9" ht="13.5" thickBot="1">
      <c r="A20" s="41"/>
      <c r="B20" s="47" t="s">
        <v>22</v>
      </c>
      <c r="C20" s="4" t="s">
        <v>23</v>
      </c>
      <c r="D20" s="47" t="s">
        <v>24</v>
      </c>
      <c r="E20" s="4" t="s">
        <v>23</v>
      </c>
      <c r="F20" s="47" t="s">
        <v>22</v>
      </c>
      <c r="G20" s="4" t="s">
        <v>23</v>
      </c>
      <c r="H20" s="47" t="s">
        <v>24</v>
      </c>
      <c r="I20" s="27" t="s">
        <v>23</v>
      </c>
    </row>
    <row r="21" spans="1:9" ht="12.75">
      <c r="A21" s="17" t="s">
        <v>34</v>
      </c>
      <c r="B21" s="18">
        <f>B22+B23+B24</f>
        <v>31448655.18</v>
      </c>
      <c r="C21" s="48">
        <f>C22+C23+C24</f>
        <v>0.2292593780207764</v>
      </c>
      <c r="D21" s="18">
        <f>D22+D23+D24</f>
        <v>10026881.95</v>
      </c>
      <c r="E21" s="48">
        <f>E22+E23+E24</f>
        <v>0.23236353110900893</v>
      </c>
      <c r="F21" s="18">
        <f>F22+F23+F24</f>
        <v>8299804.03</v>
      </c>
      <c r="G21" s="48">
        <f>+G22+G23+G24</f>
        <v>0.192340129418157</v>
      </c>
      <c r="H21" s="18">
        <f>H22+H23+H24</f>
        <v>7812558.67</v>
      </c>
      <c r="I21" s="49">
        <f>I22+I23+I24</f>
        <v>0.18104867780531736</v>
      </c>
    </row>
    <row r="22" spans="1:9" ht="12.75">
      <c r="A22" s="37" t="s">
        <v>59</v>
      </c>
      <c r="B22" s="42">
        <v>10740391.86</v>
      </c>
      <c r="C22" s="50">
        <f>(B22/B13)</f>
        <v>0.0782970064516129</v>
      </c>
      <c r="D22" s="42">
        <v>3900148.14</v>
      </c>
      <c r="E22" s="50">
        <f>(D22/C13)</f>
        <v>0.09038225424192146</v>
      </c>
      <c r="F22" s="42">
        <v>2226700.22</v>
      </c>
      <c r="G22" s="50">
        <f>(F22/C13)</f>
        <v>0.051601677213364124</v>
      </c>
      <c r="H22" s="42">
        <v>1751988.16</v>
      </c>
      <c r="I22" s="51">
        <f>(H22/C13)</f>
        <v>0.040600673005706946</v>
      </c>
    </row>
    <row r="23" spans="1:9" ht="12.75">
      <c r="A23" s="37" t="s">
        <v>60</v>
      </c>
      <c r="B23" s="42">
        <v>1120063.32</v>
      </c>
      <c r="C23" s="50">
        <f>(B23/B13)</f>
        <v>0.008165214652815746</v>
      </c>
      <c r="D23" s="42">
        <v>207176.68</v>
      </c>
      <c r="E23" s="50">
        <f>(D23/C13)</f>
        <v>0.004801124134930219</v>
      </c>
      <c r="F23" s="42">
        <v>153546.68</v>
      </c>
      <c r="G23" s="50">
        <f>(F23/C13)</f>
        <v>0.0035582994726356615</v>
      </c>
      <c r="H23" s="42">
        <v>141013.38</v>
      </c>
      <c r="I23" s="51">
        <f>(H23/C13)</f>
        <v>0.0032678520674531823</v>
      </c>
    </row>
    <row r="24" spans="1:9" ht="12.75">
      <c r="A24" s="37" t="s">
        <v>61</v>
      </c>
      <c r="B24" s="42">
        <f>B14</f>
        <v>19588200</v>
      </c>
      <c r="C24" s="50">
        <f>(B24/B13)</f>
        <v>0.14279715691634773</v>
      </c>
      <c r="D24" s="42">
        <f>C14</f>
        <v>5919557.13</v>
      </c>
      <c r="E24" s="50">
        <f>(D24/C13)</f>
        <v>0.13718015273215722</v>
      </c>
      <c r="F24" s="42">
        <f>D24</f>
        <v>5919557.13</v>
      </c>
      <c r="G24" s="50">
        <f>(F24/C13)</f>
        <v>0.13718015273215722</v>
      </c>
      <c r="H24" s="42">
        <f>F24</f>
        <v>5919557.13</v>
      </c>
      <c r="I24" s="51">
        <f>(H24/C13)</f>
        <v>0.13718015273215722</v>
      </c>
    </row>
    <row r="25" spans="1:9" ht="13.5" thickBot="1">
      <c r="A25" s="37"/>
      <c r="B25" s="38"/>
      <c r="C25" s="38"/>
      <c r="D25" s="38"/>
      <c r="E25" s="38"/>
      <c r="F25" s="38"/>
      <c r="G25" s="38"/>
      <c r="H25" s="38"/>
      <c r="I25" s="39"/>
    </row>
    <row r="26" spans="1:9" ht="13.5" thickBot="1">
      <c r="A26" s="61" t="s">
        <v>45</v>
      </c>
      <c r="B26" s="62"/>
      <c r="C26" s="62"/>
      <c r="D26" s="62"/>
      <c r="E26" s="62"/>
      <c r="F26" s="62"/>
      <c r="G26" s="62"/>
      <c r="H26" s="62"/>
      <c r="I26" s="63"/>
    </row>
    <row r="27" spans="1:9" ht="12.75">
      <c r="A27" s="36" t="s">
        <v>34</v>
      </c>
      <c r="B27" s="6"/>
      <c r="C27" s="6"/>
      <c r="D27" s="52">
        <v>0</v>
      </c>
      <c r="E27" s="53">
        <v>0</v>
      </c>
      <c r="F27" s="52">
        <v>0</v>
      </c>
      <c r="G27" s="53">
        <v>0</v>
      </c>
      <c r="H27" s="59">
        <f>H32</f>
        <v>224233.7</v>
      </c>
      <c r="I27" s="60">
        <f>(H27/C13)</f>
        <v>0.005196404484011919</v>
      </c>
    </row>
    <row r="28" spans="1:9" ht="12.75">
      <c r="A28" s="37" t="s">
        <v>59</v>
      </c>
      <c r="B28" s="6"/>
      <c r="C28" s="6"/>
      <c r="D28" s="52">
        <v>0</v>
      </c>
      <c r="E28" s="53">
        <v>0</v>
      </c>
      <c r="F28" s="52">
        <v>0</v>
      </c>
      <c r="G28" s="53">
        <v>0</v>
      </c>
      <c r="H28" s="52">
        <v>0</v>
      </c>
      <c r="I28" s="54">
        <v>0</v>
      </c>
    </row>
    <row r="29" spans="1:9" ht="12.75">
      <c r="A29" s="37"/>
      <c r="B29" s="6"/>
      <c r="C29" s="6"/>
      <c r="D29" s="38"/>
      <c r="E29" s="38"/>
      <c r="F29" s="38"/>
      <c r="G29" s="38"/>
      <c r="H29" s="38"/>
      <c r="I29" s="39"/>
    </row>
    <row r="30" spans="1:9" ht="12.75">
      <c r="A30" s="37" t="s">
        <v>60</v>
      </c>
      <c r="B30" s="5"/>
      <c r="C30" s="5"/>
      <c r="D30" s="52">
        <v>0</v>
      </c>
      <c r="E30" s="53">
        <v>0</v>
      </c>
      <c r="F30" s="52">
        <v>0</v>
      </c>
      <c r="G30" s="53">
        <v>0</v>
      </c>
      <c r="H30" s="52">
        <v>0</v>
      </c>
      <c r="I30" s="54">
        <v>0</v>
      </c>
    </row>
    <row r="31" spans="1:9" ht="12.75">
      <c r="A31" s="37"/>
      <c r="B31" s="38"/>
      <c r="C31" s="38"/>
      <c r="D31" s="38"/>
      <c r="E31" s="38"/>
      <c r="F31" s="38"/>
      <c r="G31" s="38"/>
      <c r="H31" s="38"/>
      <c r="I31" s="39"/>
    </row>
    <row r="32" spans="1:9" ht="12.75">
      <c r="A32" s="37" t="s">
        <v>62</v>
      </c>
      <c r="B32" s="38"/>
      <c r="C32" s="38"/>
      <c r="D32" s="55">
        <v>0</v>
      </c>
      <c r="E32" s="50">
        <v>0</v>
      </c>
      <c r="F32" s="55">
        <v>0</v>
      </c>
      <c r="G32" s="50">
        <v>0</v>
      </c>
      <c r="H32" s="42">
        <v>224233.7</v>
      </c>
      <c r="I32" s="51">
        <f>(H32/C13)</f>
        <v>0.005196404484011919</v>
      </c>
    </row>
    <row r="33" spans="1:9" ht="13.5" thickBot="1">
      <c r="A33" s="37"/>
      <c r="B33" s="38"/>
      <c r="C33" s="38"/>
      <c r="D33" s="38"/>
      <c r="E33" s="38"/>
      <c r="F33" s="38"/>
      <c r="G33" s="38"/>
      <c r="H33" s="38"/>
      <c r="I33" s="39"/>
    </row>
    <row r="34" spans="1:9" ht="13.5" thickBot="1">
      <c r="A34" s="61" t="s">
        <v>63</v>
      </c>
      <c r="B34" s="62"/>
      <c r="C34" s="62"/>
      <c r="D34" s="62"/>
      <c r="E34" s="62"/>
      <c r="F34" s="62"/>
      <c r="G34" s="62"/>
      <c r="H34" s="62"/>
      <c r="I34" s="63"/>
    </row>
    <row r="35" spans="1:9" ht="12.75">
      <c r="A35" s="11" t="s">
        <v>64</v>
      </c>
      <c r="B35" s="5"/>
      <c r="C35" s="5"/>
      <c r="D35" s="16">
        <f>D22+D23</f>
        <v>4107324.8200000003</v>
      </c>
      <c r="E35" s="53">
        <f>(D35/C13)</f>
        <v>0.09518337837685169</v>
      </c>
      <c r="F35" s="16">
        <f>F22+F23</f>
        <v>2380246.9000000004</v>
      </c>
      <c r="G35" s="53">
        <f>(F35/C13)</f>
        <v>0.05515997668599979</v>
      </c>
      <c r="H35" s="16">
        <f>H22+H23</f>
        <v>1893001.54</v>
      </c>
      <c r="I35" s="54">
        <f>(H35/C13)</f>
        <v>0.043868525073160136</v>
      </c>
    </row>
    <row r="36" spans="1:9" ht="12.75">
      <c r="A36" s="37" t="s">
        <v>65</v>
      </c>
      <c r="B36" s="38"/>
      <c r="C36" s="38"/>
      <c r="D36" s="42">
        <f>D24</f>
        <v>5919557.13</v>
      </c>
      <c r="E36" s="50">
        <f>(D36/C13)</f>
        <v>0.13718015273215722</v>
      </c>
      <c r="F36" s="42">
        <f>F24</f>
        <v>5919557.13</v>
      </c>
      <c r="G36" s="50">
        <f>(F36/C13)</f>
        <v>0.13718015273215722</v>
      </c>
      <c r="H36" s="42">
        <v>5695323.43</v>
      </c>
      <c r="I36" s="51">
        <f>(H36/C13)</f>
        <v>0.1319837482481453</v>
      </c>
    </row>
    <row r="37" spans="1:9" ht="12.75">
      <c r="A37" s="17" t="s">
        <v>64</v>
      </c>
      <c r="B37" s="5"/>
      <c r="C37" s="5"/>
      <c r="D37" s="57">
        <f aca="true" t="shared" si="0" ref="D37:I37">SUM(D35:D36)</f>
        <v>10026881.95</v>
      </c>
      <c r="E37" s="48">
        <f t="shared" si="0"/>
        <v>0.23236353110900893</v>
      </c>
      <c r="F37" s="57">
        <f t="shared" si="0"/>
        <v>8299804.03</v>
      </c>
      <c r="G37" s="48">
        <f t="shared" si="0"/>
        <v>0.192340129418157</v>
      </c>
      <c r="H37" s="57">
        <f t="shared" si="0"/>
        <v>7588324.97</v>
      </c>
      <c r="I37" s="49">
        <f t="shared" si="0"/>
        <v>0.17585227332130543</v>
      </c>
    </row>
    <row r="38" spans="1:9" ht="12.7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2.75">
      <c r="A39" s="37"/>
      <c r="B39" s="38"/>
      <c r="C39" s="38"/>
      <c r="D39" s="38"/>
      <c r="E39" s="38"/>
      <c r="F39" s="38"/>
      <c r="G39" s="38"/>
      <c r="H39" s="38"/>
      <c r="I39" s="39"/>
    </row>
    <row r="40" spans="1:9" ht="12.75">
      <c r="A40" s="37"/>
      <c r="B40" s="38"/>
      <c r="C40" s="38"/>
      <c r="D40" s="38"/>
      <c r="E40" s="38"/>
      <c r="F40" s="38"/>
      <c r="G40" s="38"/>
      <c r="H40" s="38"/>
      <c r="I40" s="39"/>
    </row>
    <row r="41" spans="1:9" ht="12.75">
      <c r="A41" s="37"/>
      <c r="B41" s="38"/>
      <c r="C41" s="38"/>
      <c r="D41" s="38"/>
      <c r="E41" s="38"/>
      <c r="F41" s="38"/>
      <c r="G41" s="38"/>
      <c r="H41" s="38"/>
      <c r="I41" s="39"/>
    </row>
    <row r="42" spans="1:9" ht="12.75">
      <c r="A42" s="37"/>
      <c r="B42" s="38"/>
      <c r="C42" s="38"/>
      <c r="D42" s="38"/>
      <c r="E42" s="38"/>
      <c r="F42" s="38"/>
      <c r="G42" s="38"/>
      <c r="H42" s="38"/>
      <c r="I42" s="39"/>
    </row>
    <row r="43" spans="1:9" ht="12.75">
      <c r="A43" s="37"/>
      <c r="B43" s="38"/>
      <c r="C43" s="38"/>
      <c r="D43" s="38"/>
      <c r="E43" s="38"/>
      <c r="F43" s="38"/>
      <c r="G43" s="38"/>
      <c r="H43" s="38"/>
      <c r="I43" s="32"/>
    </row>
    <row r="44" spans="1:9" ht="12.75">
      <c r="A44" s="37"/>
      <c r="B44" s="38"/>
      <c r="C44" s="38"/>
      <c r="D44" s="38"/>
      <c r="E44" s="38"/>
      <c r="F44" s="38"/>
      <c r="G44" s="38"/>
      <c r="H44" s="38"/>
      <c r="I44" s="32"/>
    </row>
    <row r="45" spans="1:9" ht="12.75">
      <c r="A45" s="17" t="s">
        <v>27</v>
      </c>
      <c r="B45" s="5"/>
      <c r="C45" s="5"/>
      <c r="D45" s="5" t="s">
        <v>28</v>
      </c>
      <c r="E45" s="5"/>
      <c r="F45" s="5"/>
      <c r="G45" s="5"/>
      <c r="H45" s="5" t="s">
        <v>29</v>
      </c>
      <c r="I45" s="39"/>
    </row>
    <row r="46" spans="1:9" ht="12.75">
      <c r="A46" s="33" t="s">
        <v>30</v>
      </c>
      <c r="B46" s="34"/>
      <c r="C46" s="34"/>
      <c r="D46" s="34" t="s">
        <v>31</v>
      </c>
      <c r="E46" s="34"/>
      <c r="F46" s="34"/>
      <c r="G46" s="34"/>
      <c r="H46" s="34" t="s">
        <v>32</v>
      </c>
      <c r="I46" s="56"/>
    </row>
  </sheetData>
  <sheetProtection password="CADC" sheet="1"/>
  <mergeCells count="9">
    <mergeCell ref="A17:I17"/>
    <mergeCell ref="A26:I26"/>
    <mergeCell ref="A34:I34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2012-04-11T13:06:53Z</cp:lastPrinted>
  <dcterms:created xsi:type="dcterms:W3CDTF">2010-01-30T13:48:03Z</dcterms:created>
  <dcterms:modified xsi:type="dcterms:W3CDTF">2012-04-11T13:11:24Z</dcterms:modified>
  <cp:category/>
  <cp:version/>
  <cp:contentType/>
  <cp:contentStatus/>
</cp:coreProperties>
</file>